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<sst xmlns="http://schemas.openxmlformats.org/spreadsheetml/2006/main" count="1476" uniqueCount="756">
  <si>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</si>
  <si>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</si>
  <si>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</si>
  <si>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</si>
  <si>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</si>
  <si>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</si>
  <si>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</si>
  <si>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</si>
  <si>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</si>
  <si>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</si>
  <si>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</si>
  <si>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</si>
  <si>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</si>
  <si>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</si>
  <si>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</si>
  <si>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</si>
  <si>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</si>
  <si>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</si>
  <si>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</si>
  <si>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</si>
  <si>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</si>
  <si>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</si>
  <si>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</si>
  <si>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</si>
  <si>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</si>
  <si>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</si>
  <si>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</si>
  <si>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</si>
  <si>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</si>
  <si>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</si>
  <si>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</si>
  <si>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</si>
  <si>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</si>
  <si>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</si>
  <si>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</si>
  <si>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</si>
  <si>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</si>
  <si>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</si>
  <si>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</si>
  <si>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</si>
  <si>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</si>
  <si>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</si>
  <si>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</si>
  <si>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</si>
  <si>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</si>
  <si>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</si>
  <si>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</si>
  <si>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</si>
  <si>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</si>
  <si>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</si>
  <si>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</si>
  <si>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</si>
  <si>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</si>
  <si>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</si>
  <si>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</si>
  <si>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</si>
  <si>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</si>
  <si>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</si>
  <si>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</si>
  <si>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</si>
  <si>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</si>
  <si>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</si>
  <si>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</si>
  <si>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</si>
  <si>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</si>
  <si>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</si>
  <si>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</si>
  <si>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</si>
  <si>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</si>
  <si>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</si>
  <si>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</si>
  <si>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</si>
  <si>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</si>
  <si>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</si>
  <si>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</si>
  <si>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</si>
  <si>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</si>
  <si>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</si>
  <si>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</si>
  <si>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</si>
  <si>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</si>
  <si>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</si>
  <si>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</si>
  <si>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</si>
  <si>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</si>
  <si>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</si>
  <si>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</si>
  <si>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</si>
  <si>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</si>
  <si>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</si>
  <si>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</si>
  <si>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</si>
  <si>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</si>
  <si>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</si>
  <si>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</si>
  <si>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</si>
  <si>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</si>
  <si>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</si>
  <si>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</si>
  <si>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</si>
  <si>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</si>
  <si>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</si>
  <si>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</si>
  <si>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</si>
  <si>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</si>
  <si>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</si>
  <si>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</si>
  <si>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</si>
  <si>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</si>
  <si>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</si>
  <si>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</si>
  <si>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</si>
  <si>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</si>
  <si>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</si>
  <si>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</si>
  <si>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</si>
  <si>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</si>
  <si>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</si>
  <si>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</si>
  <si>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</si>
  <si>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</si>
  <si>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</si>
  <si>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</si>
  <si>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</si>
  <si>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</si>
  <si>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</si>
  <si>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</si>
  <si>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</si>
  <si>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</si>
  <si>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</si>
  <si>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</si>
  <si>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</si>
  <si>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</si>
  <si>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</si>
  <si>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</si>
  <si>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</si>
  <si>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</si>
  <si>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</si>
  <si>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</si>
  <si>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</si>
  <si>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</si>
  <si>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</si>
  <si>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</si>
  <si>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</si>
  <si>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</si>
  <si>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</si>
  <si>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</si>
  <si>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</si>
  <si>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</si>
  <si>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</si>
  <si>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</si>
  <si>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</si>
  <si>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</si>
  <si>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</si>
  <si>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</si>
  <si>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</si>
  <si>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</si>
  <si>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</si>
  <si>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</si>
  <si>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</si>
  <si>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</si>
  <si>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</si>
  <si>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</si>
  <si>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</si>
  <si>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</si>
  <si>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</si>
  <si>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</si>
  <si>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</si>
  <si>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</si>
  <si>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</si>
  <si>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</si>
  <si>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</si>
  <si>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</si>
  <si>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</si>
  <si>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</si>
  <si>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</si>
  <si>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</si>
  <si>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</si>
  <si>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</si>
  <si>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</si>
  <si>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</si>
  <si>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</si>
  <si>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</si>
  <si>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</si>
  <si>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</si>
  <si>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</si>
  <si>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</si>
  <si>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</si>
  <si>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</si>
  <si>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</si>
  <si>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</si>
  <si>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</si>
  <si>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</si>
  <si>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</si>
  <si>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</si>
  <si>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</si>
  <si>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</si>
  <si>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</si>
  <si>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</si>
  <si>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</si>
  <si>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</si>
  <si>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</si>
  <si>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</si>
  <si>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</si>
  <si>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</si>
  <si>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</si>
  <si>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</si>
  <si>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</si>
  <si>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</si>
  <si>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</si>
  <si>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</si>
  <si>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</si>
  <si>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</si>
  <si>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</si>
  <si>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</si>
  <si>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</si>
  <si>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</si>
  <si>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</si>
  <si>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</si>
  <si>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</si>
  <si>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</si>
  <si>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</si>
  <si>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</si>
  <si>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</si>
  <si>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</si>
  <si>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</si>
  <si>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</si>
  <si>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</si>
  <si>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</si>
  <si>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</si>
  <si>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</si>
  <si>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</si>
  <si>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</si>
  <si>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</si>
  <si>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</si>
  <si>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</si>
  <si>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</si>
  <si>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</si>
  <si>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</si>
  <si>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</si>
  <si>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</si>
  <si>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</si>
  <si>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</si>
  <si>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</si>
  <si>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</si>
  <si>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</si>
  <si>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</si>
  <si>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</si>
  <si>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</si>
  <si>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</si>
  <si>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</si>
  <si>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</si>
  <si>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</si>
  <si>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</si>
  <si>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</si>
  <si>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</si>
  <si>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</si>
  <si>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</si>
  <si>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</si>
  <si>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</si>
  <si>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</si>
  <si>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</si>
  <si>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</si>
  <si>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</si>
  <si>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</si>
  <si>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</si>
  <si>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</si>
  <si>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</si>
  <si>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</si>
  <si>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</si>
  <si>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</si>
  <si>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</si>
  <si>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</si>
  <si>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</si>
  <si>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</si>
  <si>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</si>
  <si>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</si>
  <si>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</si>
  <si>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</si>
  <si>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</si>
  <si>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</si>
  <si>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</si>
  <si>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</si>
  <si>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</si>
  <si>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</si>
  <si>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</si>
  <si>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</si>
  <si>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</si>
  <si>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</si>
  <si>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</si>
  <si>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</si>
  <si>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</si>
  <si>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</si>
  <si>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</si>
  <si>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</si>
  <si>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</si>
  <si>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</si>
  <si>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</si>
  <si>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</si>
  <si>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</si>
  <si>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</si>
  <si>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</si>
  <si>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</si>
  <si>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</si>
  <si>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</si>
  <si>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</si>
  <si>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</si>
  <si>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</si>
  <si>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</si>
  <si>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</si>
  <si>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</si>
  <si>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</si>
  <si>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</si>
  <si>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</si>
  <si>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</si>
  <si>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</si>
  <si>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</si>
  <si>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</si>
  <si>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</si>
  <si>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</si>
  <si>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</si>
  <si>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</si>
  <si>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</si>
  <si>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</si>
  <si>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</si>
  <si>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</si>
  <si>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</si>
  <si>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</si>
  <si>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</si>
  <si>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</si>
  <si>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</si>
  <si>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</si>
  <si>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</si>
  <si>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</si>
  <si>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</si>
  <si>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</si>
  <si>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</si>
  <si>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</si>
  <si>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</si>
  <si>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</si>
  <si>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</si>
  <si>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</si>
  <si>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</si>
  <si>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</si>
  <si>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</si>
  <si>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</si>
  <si>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</si>
  <si>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</si>
  <si>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</si>
  <si>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</si>
  <si>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</si>
  <si>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</si>
  <si>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</si>
  <si>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</si>
  <si>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</si>
  <si>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</si>
  <si>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</si>
  <si>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</si>
  <si>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</si>
  <si>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</si>
  <si>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</si>
  <si>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</si>
  <si>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</si>
  <si>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</si>
  <si>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</si>
  <si>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</si>
  <si>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</si>
  <si>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</si>
  <si>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</si>
  <si>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</si>
  <si>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</si>
  <si>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</si>
  <si>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</si>
  <si>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</si>
  <si>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</si>
  <si>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</si>
  <si>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</si>
  <si>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</si>
  <si>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</si>
  <si>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</si>
  <si>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</si>
  <si>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</si>
  <si>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</si>
  <si>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</si>
  <si>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</si>
  <si>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</si>
  <si>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</si>
  <si>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</si>
  <si>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</si>
  <si>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</si>
  <si>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</si>
  <si>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</si>
  <si>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</si>
  <si>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</si>
  <si>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</si>
  <si>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</si>
  <si>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</si>
  <si>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</si>
  <si>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</si>
  <si>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</si>
  <si>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</si>
  <si>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</si>
  <si>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</si>
  <si>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</si>
  <si>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</si>
  <si>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</si>
  <si>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</si>
  <si>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</si>
  <si>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</si>
  <si>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</si>
  <si>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</si>
  <si>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</si>
  <si>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</si>
  <si>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</si>
  <si>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</si>
  <si>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</si>
  <si>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</si>
  <si>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</si>
  <si>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</si>
  <si>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</si>
  <si>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</si>
  <si>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</si>
  <si>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</si>
  <si>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</si>
  <si>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</si>
  <si>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</si>
  <si>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</si>
  <si>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</si>
  <si>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</si>
  <si>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</si>
  <si>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</si>
  <si>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</si>
  <si>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</si>
  <si>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</si>
  <si>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</si>
  <si>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</si>
  <si>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</si>
  <si>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</si>
  <si>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</si>
  <si>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</si>
  <si>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</si>
  <si>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</si>
  <si>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</si>
  <si>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</si>
  <si>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</si>
  <si>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</si>
  <si>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</si>
  <si>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</si>
  <si>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</si>
  <si>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</si>
  <si>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</si>
  <si>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</si>
  <si>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</si>
  <si>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</si>
  <si>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</si>
  <si>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</si>
  <si>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</si>
  <si>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</si>
  <si>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</si>
  <si>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</si>
  <si>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</si>
  <si>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</si>
  <si>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</si>
  <si>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</si>
  <si>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</si>
  <si>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</si>
  <si>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</si>
  <si>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</si>
  <si>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</si>
  <si>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</si>
  <si>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</si>
  <si>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</si>
  <si>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</si>
  <si>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</si>
  <si>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</si>
  <si>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</si>
  <si>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</si>
  <si>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</si>
  <si>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</si>
  <si>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</si>
  <si>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</si>
  <si>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</si>
  <si>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</si>
  <si>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</si>
  <si>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</si>
  <si>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</si>
  <si>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</si>
  <si>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</si>
  <si>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</si>
  <si>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</si>
  <si>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</si>
  <si>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</si>
  <si>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</si>
  <si>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</si>
  <si>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</si>
  <si>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</si>
  <si>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</si>
  <si>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</si>
  <si>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</si>
  <si>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</si>
  <si>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</si>
  <si>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</si>
  <si>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</si>
  <si>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</si>
  <si>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</si>
  <si>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</si>
  <si>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</si>
  <si>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</si>
  <si>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</si>
  <si>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</si>
  <si>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</si>
  <si>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</si>
  <si>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</si>
  <si>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</si>
  <si>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</si>
  <si>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</si>
  <si>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</si>
  <si>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</si>
  <si>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</si>
  <si>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</si>
  <si>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</si>
  <si>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</si>
  <si>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</si>
  <si>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</si>
  <si>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</si>
  <si>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</si>
  <si>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</si>
  <si>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</si>
  <si>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</si>
  <si>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</si>
  <si>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</si>
  <si>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</si>
  <si>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</si>
  <si>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</si>
  <si>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</si>
  <si>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</si>
  <si>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</si>
  <si>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</si>
  <si>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</si>
  <si>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</si>
  <si>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</si>
  <si>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</si>
  <si>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</si>
  <si>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</si>
  <si>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</si>
  <si>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</si>
  <si>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</si>
  <si>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</si>
  <si>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</si>
  <si>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</si>
  <si>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</si>
  <si>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</si>
  <si>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</si>
  <si>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</si>
  <si>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</si>
  <si>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</si>
  <si>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</si>
  <si>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</si>
  <si>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</si>
  <si>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</si>
  <si>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</si>
  <si>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</si>
  <si>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</si>
  <si>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</si>
  <si>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</si>
  <si>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</si>
  <si>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</si>
  <si>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</si>
  <si>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</si>
  <si>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</si>
  <si>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</si>
  <si>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</si>
  <si>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</si>
  <si>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</si>
  <si>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</si>
  <si>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</si>
  <si>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</si>
  <si>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</si>
  <si>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</si>
  <si>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</si>
  <si>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</si>
  <si>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</si>
  <si>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</si>
  <si>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</si>
  <si>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</si>
  <si>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</si>
  <si>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</si>
  <si>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</si>
  <si>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</si>
  <si>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</si>
  <si>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</si>
  <si>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</si>
  <si>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</si>
  <si>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</si>
  <si>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</si>
  <si>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</si>
  <si>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</si>
  <si>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</si>
  <si>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</si>
  <si>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</si>
  <si>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</si>
  <si>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</si>
  <si>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</si>
  <si>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</si>
  <si>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</si>
  <si>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</si>
  <si>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</si>
  <si>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</si>
  <si>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</si>
  <si>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</si>
  <si>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</si>
  <si>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</si>
  <si>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</si>
  <si>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</si>
  <si>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</si>
  <si>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</si>
  <si>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</si>
  <si>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</si>
  <si>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</si>
  <si>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</si>
  <si>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</si>
  <si>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</si>
  <si>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</si>
  <si>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</si>
  <si>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2m30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</si>
  <si>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</si>
  <si>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</si>
  <si>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</si>
  <si>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</si>
  <si>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</si>
  <si>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</si>
  <si>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</si>
  <si>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</si>
  <si>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</si>
  <si>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</si>
  <si>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</si>
  <si>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</si>
  <si>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</si>
  <si>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</si>
  <si>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</si>
  <si>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</si>
  <si>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</si>
  <si>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</si>
  <si>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</si>
  <si>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</si>
  <si>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</si>
  <si>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</si>
  <si>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</si>
  <si>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</si>
  <si>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</si>
  <si>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</si>
  <si>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</si>
  <si>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</si>
  <si>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</si>
  <si>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</si>
  <si>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</si>
  <si>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</si>
  <si>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</si>
  <si>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</si>
  <si>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</si>
  <si>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</si>
  <si>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</si>
  <si>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</si>
  <si>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</si>
  <si>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</si>
  <si>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</si>
  <si>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</si>
  <si>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</si>
  <si>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</si>
  <si>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</si>
  <si>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</si>
  <si>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</si>
  <si>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</si>
  <si>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</si>
  <si>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</si>
  <si>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</si>
  <si>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</si>
  <si>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</si>
  <si>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</si>
  <si>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</si>
  <si>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</si>
  <si>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</si>
  <si>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</si>
  <si>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</si>
  <si>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</si>
  <si>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</si>
  <si>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</si>
  <si>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</si>
  <si>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</si>
  <si>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</si>
  <si>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</si>
  <si>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</si>
  <si>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</si>
  <si>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</si>
  <si>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</si>
  <si>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</si>
  <si>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</si>
  <si>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</si>
  <si>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</si>
  <si>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</si>
  <si>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</si>
  <si>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</si>
  <si>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</si>
  <si>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</si>
  <si>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</si>
  <si>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</si>
  <si>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</si>
  <si>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</si>
  <si>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</si>
  <si>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</si>
  <si>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</si>
  <si>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</si>
  <si>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</si>
  <si>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</si>
  <si>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</si>
  <si>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</si>
  <si>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</si>
  <si>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</si>
  <si>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</si>
  <si>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</si>
  <si>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</si>
  <si>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</si>
  <si>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</si>
  <si>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</si>
  <si>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</si>
  <si>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</si>
  <si>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</si>
  <si>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</si>
  <si>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</si>
  <si>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</si>
  <si>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</si>
  <si>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</si>
  <si>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</si>
  <si>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</si>
  <si>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</si>
  <si>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</si>
  <si>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</si>
  <si>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</si>
  <si>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</si>
  <si>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</si>
  <si>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</si>
  <si>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</si>
  <si>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</si>
  <si>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</si>
  <si>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</si>
  <si>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</si>
  <si>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</si>
  <si>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</si>
  <si>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</si>
  <si>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</si>
  <si>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</si>
  <si>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 xml:space="preserve">DISTRICTFINALE </t>
  </si>
  <si>
    <t>GEWESTFINALE</t>
  </si>
  <si>
    <t>5° klasse driebanden KB</t>
  </si>
  <si>
    <t>18 feb. 2012.</t>
  </si>
  <si>
    <t xml:space="preserve">verlaat het lokaal na eerste gedeelte v.d. Wedstrijden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</si>
</sst>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0" fillId="8" borderId="25" xfId="0" applyNumberFormat="1" applyFill="1" applyBorder="1" applyAlignment="1">
      <alignment horizontal="right" vertical="center"/>
    </xf>
    <xf numFmtId="165" fontId="0" fillId="8" borderId="30" xfId="0" applyNumberFormat="1" applyFill="1" applyBorder="1" applyAlignment="1">
      <alignment horizontal="right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8" fillId="9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P14" sqref="P14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2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114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115"/>
      <c r="K2" s="78" t="s">
        <v>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116"/>
      <c r="K3" s="80" t="s">
        <v>16</v>
      </c>
      <c r="L3" s="9"/>
    </row>
    <row r="4" spans="1:12" ht="11.25" customHeight="1">
      <c r="A4" s="81"/>
      <c r="B4" s="83"/>
      <c r="C4" s="83"/>
      <c r="D4" s="84" t="s">
        <v>595</v>
      </c>
      <c r="E4" s="86" t="s">
        <v>625</v>
      </c>
      <c r="F4" s="102" t="str">
        <f>VLOOKUP(E4,Leden!A:D,2,FALSE)</f>
        <v>DISTRICTFINALE </v>
      </c>
      <c r="G4" s="103"/>
      <c r="H4" s="103"/>
      <c r="I4" s="103"/>
      <c r="J4" s="112" t="s">
        <v>753</v>
      </c>
      <c r="K4" s="112"/>
      <c r="L4" s="113"/>
    </row>
    <row r="5" spans="1:12" ht="12" customHeight="1" thickBot="1">
      <c r="A5" s="82"/>
      <c r="B5" s="69" t="s">
        <v>615</v>
      </c>
      <c r="C5" s="2"/>
      <c r="D5" s="73" t="str">
        <f>VLOOKUP(B:B,Leden!A:E,2,FALSE)</f>
        <v>K.BC. ARGOS- WESTVELD</v>
      </c>
      <c r="E5" s="107" t="s">
        <v>754</v>
      </c>
      <c r="F5" s="108"/>
      <c r="G5" s="108"/>
      <c r="H5" s="108"/>
      <c r="I5" s="109"/>
      <c r="J5" s="117" t="s">
        <v>624</v>
      </c>
      <c r="K5" s="80"/>
      <c r="L5" s="85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18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7" t="s">
        <v>621</v>
      </c>
      <c r="H7" s="88" t="s">
        <v>622</v>
      </c>
      <c r="I7" s="91" t="s">
        <v>624</v>
      </c>
      <c r="J7" s="110">
        <v>0.345</v>
      </c>
      <c r="K7" s="96"/>
      <c r="L7" s="98"/>
    </row>
    <row r="8" spans="1:12" ht="11.25" customHeight="1" thickBot="1">
      <c r="A8" s="59"/>
      <c r="B8" s="60"/>
      <c r="C8" s="60"/>
      <c r="D8" s="61"/>
      <c r="E8" s="13"/>
      <c r="F8" s="60"/>
      <c r="G8" s="89" t="s">
        <v>621</v>
      </c>
      <c r="H8" s="90" t="s">
        <v>623</v>
      </c>
      <c r="I8" s="92" t="s">
        <v>624</v>
      </c>
      <c r="J8" s="111">
        <v>0.414</v>
      </c>
      <c r="K8" s="97"/>
      <c r="L8" s="99"/>
    </row>
    <row r="9" spans="1:12" ht="11.25" customHeight="1" thickBot="1">
      <c r="A9" s="19" t="s">
        <v>5</v>
      </c>
      <c r="B9" s="93">
        <v>7300</v>
      </c>
      <c r="C9" s="94"/>
      <c r="D9" s="95" t="str">
        <f>VLOOKUP(B9,Leden!A:D,2,FALSE)</f>
        <v>MARTENS Franklin</v>
      </c>
      <c r="E9" s="94"/>
      <c r="F9" s="94"/>
      <c r="G9" s="94"/>
      <c r="H9" s="93" t="str">
        <f>VLOOKUP(B9,Leden!A:E,3,FALSE)</f>
        <v>EWH</v>
      </c>
      <c r="I9" s="20"/>
      <c r="J9" s="119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20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21"/>
      <c r="K11" s="13" t="s">
        <v>14</v>
      </c>
      <c r="L11" s="17"/>
    </row>
    <row r="12" spans="1:12" ht="10.5" customHeight="1" thickBot="1">
      <c r="A12" s="27"/>
      <c r="B12" s="70">
        <v>7318</v>
      </c>
      <c r="C12" s="28">
        <v>1</v>
      </c>
      <c r="D12" s="23" t="str">
        <f>VLOOKUP(B:B,Leden!A:E,2,FALSE)</f>
        <v>CARDON Eric</v>
      </c>
      <c r="E12" s="62"/>
      <c r="F12" s="62"/>
      <c r="G12" s="62">
        <v>2</v>
      </c>
      <c r="H12" s="62">
        <v>18</v>
      </c>
      <c r="I12" s="62">
        <v>66</v>
      </c>
      <c r="J12" s="122">
        <f aca="true" t="shared" si="0" ref="J12:J17">H12/I12</f>
        <v>0.2727272727272727</v>
      </c>
      <c r="K12" s="62">
        <v>2</v>
      </c>
      <c r="L12" s="63" t="str">
        <f>IF(J12&lt;J7,"OG",IF(J12&gt;J8,"PR","MG"))</f>
        <v>OG</v>
      </c>
    </row>
    <row r="13" spans="1:12" ht="10.5" customHeight="1" thickBot="1">
      <c r="A13" s="104">
        <v>1</v>
      </c>
      <c r="B13" s="71">
        <v>8349</v>
      </c>
      <c r="C13" s="29">
        <v>2</v>
      </c>
      <c r="D13" s="30" t="str">
        <f>VLOOKUP(B:B,Leden!A:E,2,FALSE)</f>
        <v>CLAERHOUT Bernard</v>
      </c>
      <c r="E13" s="64"/>
      <c r="F13" s="64"/>
      <c r="G13" s="64">
        <v>0</v>
      </c>
      <c r="H13" s="64">
        <v>10</v>
      </c>
      <c r="I13" s="64">
        <v>55</v>
      </c>
      <c r="J13" s="123">
        <f t="shared" si="0"/>
        <v>0.18181818181818182</v>
      </c>
      <c r="K13" s="64">
        <v>2</v>
      </c>
      <c r="L13" s="63" t="str">
        <f>IF(J13&lt;J7,"OG",IF(J13&gt;J8,"PR","MG"))</f>
        <v>OG</v>
      </c>
    </row>
    <row r="14" spans="1:12" ht="10.5" customHeight="1" thickBot="1">
      <c r="A14" s="105"/>
      <c r="B14" s="71">
        <v>8349</v>
      </c>
      <c r="C14" s="29">
        <v>3</v>
      </c>
      <c r="D14" s="30" t="str">
        <f>VLOOKUP(B:B,Leden!A:E,2,FALSE)</f>
        <v>CLAERHOUT Bernard</v>
      </c>
      <c r="E14" s="64"/>
      <c r="F14" s="64"/>
      <c r="G14" s="64">
        <v>2</v>
      </c>
      <c r="H14" s="64">
        <v>18</v>
      </c>
      <c r="I14" s="64">
        <v>41</v>
      </c>
      <c r="J14" s="123">
        <f t="shared" si="0"/>
        <v>0.43902439024390244</v>
      </c>
      <c r="K14" s="64">
        <v>3</v>
      </c>
      <c r="L14" s="63" t="str">
        <f>IF(J14&lt;J7,"OG",IF(J14&gt;J8,"PR","MG"))</f>
        <v>PR</v>
      </c>
    </row>
    <row r="15" spans="1:12" ht="10.5" customHeight="1" thickBot="1">
      <c r="A15" s="106"/>
      <c r="B15" s="71">
        <v>8349</v>
      </c>
      <c r="C15" s="29">
        <v>4</v>
      </c>
      <c r="D15" s="30" t="str">
        <f>VLOOKUP(B:B,Leden!A:E,2,FALSE)</f>
        <v>CLAERHOUT Bernard</v>
      </c>
      <c r="E15" s="64"/>
      <c r="F15" s="64"/>
      <c r="G15" s="64">
        <v>2</v>
      </c>
      <c r="H15" s="64">
        <v>18</v>
      </c>
      <c r="I15" s="64">
        <v>53</v>
      </c>
      <c r="J15" s="123">
        <f t="shared" si="0"/>
        <v>0.33962264150943394</v>
      </c>
      <c r="K15" s="64">
        <v>2</v>
      </c>
      <c r="L15" s="63" t="str">
        <f>IF(J15&lt;J7,"OG",IF(J15&gt;J8,"PR","MG"))</f>
        <v>OG</v>
      </c>
    </row>
    <row r="16" spans="1:12" ht="10.5" customHeight="1" thickBot="1">
      <c r="A16" s="31"/>
      <c r="B16" s="72"/>
      <c r="C16" s="32">
        <v>5</v>
      </c>
      <c r="D16" s="50" t="e">
        <f>VLOOKUP(B:B,Leden!A:E,2,FALSE)</f>
        <v>#N/A</v>
      </c>
      <c r="E16" s="13"/>
      <c r="F16" s="65"/>
      <c r="G16" s="13"/>
      <c r="H16" s="13"/>
      <c r="I16" s="13"/>
      <c r="J16" s="121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35"/>
      <c r="H17" s="68">
        <f>SUM(H12:H16)</f>
        <v>64</v>
      </c>
      <c r="I17" s="68">
        <f>SUM(I12:I16)</f>
        <v>215</v>
      </c>
      <c r="J17" s="124">
        <f t="shared" si="0"/>
        <v>0.29767441860465116</v>
      </c>
      <c r="K17" s="68">
        <v>3</v>
      </c>
      <c r="L17" s="63" t="str">
        <f>IF(J17&lt;J7,"OG",IF(J17&gt;J8,"PR","MG"))</f>
        <v>OG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25"/>
      <c r="K18" s="33"/>
      <c r="L18" s="33"/>
    </row>
    <row r="19" spans="1:12" ht="11.25" customHeight="1" thickBot="1">
      <c r="A19" s="19" t="s">
        <v>17</v>
      </c>
      <c r="B19" s="93">
        <v>8349</v>
      </c>
      <c r="C19" s="94"/>
      <c r="D19" s="95" t="str">
        <f>VLOOKUP(B19,Leden!A:D,2,FALSE)</f>
        <v>CLAERHOUT Bernard</v>
      </c>
      <c r="E19" s="94"/>
      <c r="F19" s="94"/>
      <c r="G19" s="94"/>
      <c r="H19" s="93" t="str">
        <f>VLOOKUP(B19,Leden!A:E,3,FALSE)</f>
        <v>KBCAW</v>
      </c>
      <c r="I19" s="20"/>
      <c r="J19" s="119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20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21"/>
      <c r="K21" s="13" t="s">
        <v>14</v>
      </c>
      <c r="L21" s="17"/>
    </row>
    <row r="22" spans="1:12" ht="10.5" customHeight="1" thickBot="1">
      <c r="A22" s="27"/>
      <c r="B22" s="70">
        <v>7318</v>
      </c>
      <c r="C22" s="28">
        <v>1</v>
      </c>
      <c r="D22" s="23" t="str">
        <f>VLOOKUP(B:B,Leden!A:E,2,FALSE)</f>
        <v>CARDON Eric</v>
      </c>
      <c r="E22" s="62"/>
      <c r="F22" s="62"/>
      <c r="G22" s="62">
        <v>2</v>
      </c>
      <c r="H22" s="62">
        <v>18</v>
      </c>
      <c r="I22" s="62">
        <v>82</v>
      </c>
      <c r="J22" s="122">
        <f aca="true" t="shared" si="1" ref="J22:J27">H22/I22</f>
        <v>0.21951219512195122</v>
      </c>
      <c r="K22" s="62">
        <v>2</v>
      </c>
      <c r="L22" s="63" t="str">
        <f>IF(J22&lt;J7,"OG",IF(J22&gt;J8,"PR","MG"))</f>
        <v>OG</v>
      </c>
    </row>
    <row r="23" spans="1:12" ht="10.5" customHeight="1" thickBot="1">
      <c r="A23" s="104">
        <v>2</v>
      </c>
      <c r="B23" s="71">
        <v>7300</v>
      </c>
      <c r="C23" s="29">
        <v>2</v>
      </c>
      <c r="D23" s="30" t="str">
        <f>VLOOKUP(B:B,Leden!A:E,2,FALSE)</f>
        <v>MARTENS Franklin</v>
      </c>
      <c r="E23" s="64"/>
      <c r="F23" s="64"/>
      <c r="G23" s="64">
        <v>2</v>
      </c>
      <c r="H23" s="64">
        <v>18</v>
      </c>
      <c r="I23" s="64">
        <v>55</v>
      </c>
      <c r="J23" s="123">
        <f t="shared" si="1"/>
        <v>0.32727272727272727</v>
      </c>
      <c r="K23" s="64">
        <v>2</v>
      </c>
      <c r="L23" s="63" t="str">
        <f>IF(J23&lt;J7,"OG",IF(J23&gt;J8,"PR","MG"))</f>
        <v>OG</v>
      </c>
    </row>
    <row r="24" spans="1:12" ht="10.5" customHeight="1" thickBot="1">
      <c r="A24" s="105"/>
      <c r="B24" s="71">
        <v>7300</v>
      </c>
      <c r="C24" s="29">
        <v>3</v>
      </c>
      <c r="D24" s="30" t="str">
        <f>VLOOKUP(B:B,Leden!A:E,2,FALSE)</f>
        <v>MARTENS Franklin</v>
      </c>
      <c r="E24" s="64"/>
      <c r="F24" s="64"/>
      <c r="G24" s="64">
        <v>0</v>
      </c>
      <c r="H24" s="64">
        <v>11</v>
      </c>
      <c r="I24" s="64">
        <v>41</v>
      </c>
      <c r="J24" s="123">
        <f t="shared" si="1"/>
        <v>0.2682926829268293</v>
      </c>
      <c r="K24" s="64">
        <v>2</v>
      </c>
      <c r="L24" s="63" t="str">
        <f>IF(J24&lt;J7,"OG",IF(J24&gt;J8,"PR","MG"))</f>
        <v>OG</v>
      </c>
    </row>
    <row r="25" spans="1:12" ht="10.5" customHeight="1" thickBot="1">
      <c r="A25" s="106"/>
      <c r="B25" s="71">
        <v>7300</v>
      </c>
      <c r="C25" s="29">
        <v>4</v>
      </c>
      <c r="D25" s="30" t="str">
        <f>VLOOKUP(B:B,Leden!A:E,2,FALSE)</f>
        <v>MARTENS Franklin</v>
      </c>
      <c r="E25" s="64"/>
      <c r="F25" s="64"/>
      <c r="G25" s="64">
        <v>0</v>
      </c>
      <c r="H25" s="64">
        <v>9</v>
      </c>
      <c r="I25" s="64">
        <v>53</v>
      </c>
      <c r="J25" s="123">
        <f t="shared" si="1"/>
        <v>0.16981132075471697</v>
      </c>
      <c r="K25" s="64">
        <v>2</v>
      </c>
      <c r="L25" s="63" t="str">
        <f>IF(J25&lt;J7,"OG",IF(J25&gt;J8,"PR","MG"))</f>
        <v>OG</v>
      </c>
    </row>
    <row r="26" spans="1:12" ht="10.5" customHeight="1" thickBot="1">
      <c r="A26" s="31"/>
      <c r="B26" s="72"/>
      <c r="C26" s="32">
        <v>5</v>
      </c>
      <c r="D26" s="50" t="e">
        <f>VLOOKUP(B:B,Leden!A:E,2,FALSE)</f>
        <v>#N/A</v>
      </c>
      <c r="E26" s="13"/>
      <c r="F26" s="65"/>
      <c r="G26" s="13"/>
      <c r="H26" s="13"/>
      <c r="I26" s="13"/>
      <c r="J26" s="121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35"/>
      <c r="H27" s="68">
        <f>SUM(H22:H26)</f>
        <v>56</v>
      </c>
      <c r="I27" s="68">
        <f>SUM(I22:I26)</f>
        <v>231</v>
      </c>
      <c r="J27" s="124">
        <f t="shared" si="1"/>
        <v>0.24242424242424243</v>
      </c>
      <c r="K27" s="68">
        <v>2</v>
      </c>
      <c r="L27" s="63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25"/>
      <c r="K28" s="33"/>
      <c r="L28" s="33"/>
    </row>
    <row r="29" spans="1:12" ht="11.25" customHeight="1" thickBot="1">
      <c r="A29" s="19" t="s">
        <v>18</v>
      </c>
      <c r="B29" s="93">
        <v>7318</v>
      </c>
      <c r="C29" s="94"/>
      <c r="D29" s="95" t="str">
        <f>VLOOKUP(B29,Leden!A:D,2,FALSE)</f>
        <v>CARDON Eric</v>
      </c>
      <c r="E29" s="94"/>
      <c r="F29" s="94"/>
      <c r="G29" s="94"/>
      <c r="H29" s="93" t="str">
        <f>VLOOKUP(B29,Leden!A:E,3,FALSE)</f>
        <v>KBCAW</v>
      </c>
      <c r="I29" s="20"/>
      <c r="J29" s="119"/>
      <c r="K29" s="20"/>
      <c r="L29" s="24"/>
    </row>
    <row r="30" spans="1:12" ht="9.75" customHeight="1">
      <c r="A30" s="128" t="s">
        <v>755</v>
      </c>
      <c r="B30" s="129"/>
      <c r="C30" s="129"/>
      <c r="D30" s="130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20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21"/>
      <c r="K31" s="13" t="s">
        <v>14</v>
      </c>
      <c r="L31" s="17"/>
    </row>
    <row r="32" spans="1:12" ht="10.5" customHeight="1" thickBot="1">
      <c r="A32" s="27"/>
      <c r="B32" s="70">
        <v>8349</v>
      </c>
      <c r="C32" s="28">
        <v>1</v>
      </c>
      <c r="D32" s="23" t="str">
        <f>VLOOKUP(B:B,Leden!A:E,2,FALSE)</f>
        <v>CLAERHOUT Bernard</v>
      </c>
      <c r="E32" s="62"/>
      <c r="F32" s="62"/>
      <c r="G32" s="62">
        <v>0</v>
      </c>
      <c r="H32" s="62">
        <v>14</v>
      </c>
      <c r="I32" s="62">
        <v>82</v>
      </c>
      <c r="J32" s="122">
        <f aca="true" t="shared" si="2" ref="J32:J37">H32/I32</f>
        <v>0.17073170731707318</v>
      </c>
      <c r="K32" s="62">
        <v>1</v>
      </c>
      <c r="L32" s="63" t="str">
        <f>IF(J32&lt;J7,"OG",IF(J32&gt;J8,"PR","MG"))</f>
        <v>OG</v>
      </c>
    </row>
    <row r="33" spans="1:12" ht="10.5" customHeight="1" thickBot="1">
      <c r="A33" s="104"/>
      <c r="B33" s="71">
        <v>7300</v>
      </c>
      <c r="C33" s="29">
        <v>2</v>
      </c>
      <c r="D33" s="30" t="str">
        <f>VLOOKUP(B:B,Leden!A:E,2,FALSE)</f>
        <v>MARTENS Franklin</v>
      </c>
      <c r="E33" s="64"/>
      <c r="F33" s="64"/>
      <c r="G33" s="64">
        <v>0</v>
      </c>
      <c r="H33" s="64">
        <v>15</v>
      </c>
      <c r="I33" s="64">
        <v>66</v>
      </c>
      <c r="J33" s="123">
        <f t="shared" si="2"/>
        <v>0.22727272727272727</v>
      </c>
      <c r="K33" s="64">
        <v>2</v>
      </c>
      <c r="L33" s="63" t="str">
        <f>IF(J33&lt;J7,"OG",IF(J33&gt;J8,"PR","MG"))</f>
        <v>OG</v>
      </c>
    </row>
    <row r="34" spans="1:12" ht="10.5" customHeight="1" thickBot="1">
      <c r="A34" s="105"/>
      <c r="B34" s="71"/>
      <c r="C34" s="29">
        <v>3</v>
      </c>
      <c r="D34" s="30" t="e">
        <f>VLOOKUP(B:B,Leden!A:E,2,FALSE)</f>
        <v>#N/A</v>
      </c>
      <c r="E34" s="64"/>
      <c r="F34" s="64"/>
      <c r="G34" s="64"/>
      <c r="H34" s="64"/>
      <c r="I34" s="64"/>
      <c r="J34" s="123" t="e">
        <f t="shared" si="2"/>
        <v>#DIV/0!</v>
      </c>
      <c r="K34" s="64"/>
      <c r="L34" s="63" t="e">
        <f>IF(J34&lt;J7,"OG",IF(J34&gt;J8,"PR","MG"))</f>
        <v>#DIV/0!</v>
      </c>
    </row>
    <row r="35" spans="1:12" ht="10.5" customHeight="1" thickBot="1">
      <c r="A35" s="106"/>
      <c r="B35" s="71"/>
      <c r="C35" s="29">
        <v>4</v>
      </c>
      <c r="D35" s="30" t="e">
        <f>VLOOKUP(B:B,Leden!A:E,2,FALSE)</f>
        <v>#N/A</v>
      </c>
      <c r="E35" s="64"/>
      <c r="F35" s="64"/>
      <c r="G35" s="64"/>
      <c r="H35" s="64"/>
      <c r="I35" s="64"/>
      <c r="J35" s="123" t="e">
        <f t="shared" si="2"/>
        <v>#DIV/0!</v>
      </c>
      <c r="K35" s="64"/>
      <c r="L35" s="63" t="e">
        <f>IF(J35&lt;J7,"OG",IF(J35&gt;J8,"PR","MG"))</f>
        <v>#DIV/0!</v>
      </c>
    </row>
    <row r="36" spans="1:12" ht="10.5" customHeight="1" thickBot="1">
      <c r="A36" s="31"/>
      <c r="B36" s="72"/>
      <c r="C36" s="32">
        <v>5</v>
      </c>
      <c r="D36" s="50" t="e">
        <f>VLOOKUP(B:B,Leden!A:E,2,FALSE)</f>
        <v>#N/A</v>
      </c>
      <c r="E36" s="13"/>
      <c r="F36" s="65"/>
      <c r="G36" s="13"/>
      <c r="H36" s="13"/>
      <c r="I36" s="13"/>
      <c r="J36" s="121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35"/>
      <c r="H37" s="68">
        <f>SUM(H32:H36)</f>
        <v>29</v>
      </c>
      <c r="I37" s="68">
        <f>SUM(I32:I36)</f>
        <v>148</v>
      </c>
      <c r="J37" s="124">
        <f t="shared" si="2"/>
        <v>0.19594594594594594</v>
      </c>
      <c r="K37" s="68"/>
      <c r="L37" s="63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25"/>
      <c r="K38" s="33"/>
      <c r="L38" s="33"/>
    </row>
    <row r="39" spans="1:12" ht="11.25" customHeight="1" thickBot="1">
      <c r="A39" s="19" t="s">
        <v>19</v>
      </c>
      <c r="B39" s="93"/>
      <c r="C39" s="94"/>
      <c r="D39" s="95" t="e">
        <f>VLOOKUP(B39,Leden!A:D,2,FALSE)</f>
        <v>#N/A</v>
      </c>
      <c r="E39" s="94"/>
      <c r="F39" s="94"/>
      <c r="G39" s="94"/>
      <c r="H39" s="93" t="e">
        <f>VLOOKUP(B39,Leden!A:E,3,FALSE)</f>
        <v>#N/A</v>
      </c>
      <c r="I39" s="20"/>
      <c r="J39" s="119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20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21"/>
      <c r="K41" s="13" t="s">
        <v>14</v>
      </c>
      <c r="L41" s="17"/>
    </row>
    <row r="42" spans="1:12" ht="10.5" customHeight="1" thickBot="1">
      <c r="A42" s="27"/>
      <c r="B42" s="70"/>
      <c r="C42" s="28">
        <v>1</v>
      </c>
      <c r="D42" s="23" t="e">
        <f>VLOOKUP(B:B,Leden!A:E,2,FALSE)</f>
        <v>#N/A</v>
      </c>
      <c r="E42" s="62"/>
      <c r="F42" s="62"/>
      <c r="G42" s="62"/>
      <c r="H42" s="62"/>
      <c r="I42" s="62"/>
      <c r="J42" s="122" t="e">
        <f aca="true" t="shared" si="3" ref="J42:J47">H42/I42</f>
        <v>#DIV/0!</v>
      </c>
      <c r="K42" s="62"/>
      <c r="L42" s="63" t="e">
        <f>IF(J42&lt;J7,"OG",IF(J42&gt;J8,"PR","MG"))</f>
        <v>#DIV/0!</v>
      </c>
    </row>
    <row r="43" spans="1:12" ht="10.5" customHeight="1" thickBot="1">
      <c r="A43" s="104"/>
      <c r="B43" s="71"/>
      <c r="C43" s="29">
        <v>2</v>
      </c>
      <c r="D43" s="30" t="e">
        <f>VLOOKUP(B:B,Leden!A:E,2,FALSE)</f>
        <v>#N/A</v>
      </c>
      <c r="E43" s="64"/>
      <c r="F43" s="64"/>
      <c r="G43" s="64"/>
      <c r="H43" s="64"/>
      <c r="I43" s="64"/>
      <c r="J43" s="123" t="e">
        <f t="shared" si="3"/>
        <v>#DIV/0!</v>
      </c>
      <c r="K43" s="64"/>
      <c r="L43" s="63" t="e">
        <f>IF(J43&lt;J7,"OG",IF(J43&gt;J8,"PR","MG"))</f>
        <v>#DIV/0!</v>
      </c>
    </row>
    <row r="44" spans="1:12" ht="10.5" customHeight="1" thickBot="1">
      <c r="A44" s="105"/>
      <c r="B44" s="71"/>
      <c r="C44" s="29">
        <v>3</v>
      </c>
      <c r="D44" s="30" t="e">
        <f>VLOOKUP(B:B,Leden!A:E,2,FALSE)</f>
        <v>#N/A</v>
      </c>
      <c r="E44" s="64"/>
      <c r="F44" s="64"/>
      <c r="G44" s="64"/>
      <c r="H44" s="64"/>
      <c r="I44" s="64"/>
      <c r="J44" s="123" t="e">
        <f t="shared" si="3"/>
        <v>#DIV/0!</v>
      </c>
      <c r="K44" s="64"/>
      <c r="L44" s="63" t="e">
        <f>IF(J44&lt;J7,"OG",IF(J44&gt;J8,"PR","MG"))</f>
        <v>#DIV/0!</v>
      </c>
    </row>
    <row r="45" spans="1:12" ht="10.5" customHeight="1" thickBot="1">
      <c r="A45" s="106"/>
      <c r="B45" s="71"/>
      <c r="C45" s="29">
        <v>4</v>
      </c>
      <c r="D45" s="30" t="e">
        <f>VLOOKUP(B:B,Leden!A:E,2,FALSE)</f>
        <v>#N/A</v>
      </c>
      <c r="E45" s="64"/>
      <c r="F45" s="64"/>
      <c r="G45" s="64"/>
      <c r="H45" s="64"/>
      <c r="I45" s="64"/>
      <c r="J45" s="123" t="e">
        <f t="shared" si="3"/>
        <v>#DIV/0!</v>
      </c>
      <c r="K45" s="64"/>
      <c r="L45" s="63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50" t="e">
        <f>VLOOKUP(B:B,Leden!A:E,2,FALSE)</f>
        <v>#N/A</v>
      </c>
      <c r="E46" s="13"/>
      <c r="F46" s="65"/>
      <c r="G46" s="13"/>
      <c r="H46" s="13"/>
      <c r="I46" s="13"/>
      <c r="J46" s="121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35"/>
      <c r="H47" s="68">
        <f>SUM(H42:H46)</f>
        <v>0</v>
      </c>
      <c r="I47" s="68">
        <f>SUM(I42:I46)</f>
        <v>0</v>
      </c>
      <c r="J47" s="124" t="e">
        <f t="shared" si="3"/>
        <v>#DIV/0!</v>
      </c>
      <c r="K47" s="68"/>
      <c r="L47" s="63" t="e">
        <f>IF(J47&lt;J7,"OG",IF(J47&gt;J8,"PR","MG"))</f>
        <v>#DIV/0!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25"/>
      <c r="K48" s="33"/>
      <c r="L48" s="33"/>
    </row>
    <row r="49" spans="1:12" ht="11.25" customHeight="1" thickBot="1">
      <c r="A49" s="19" t="s">
        <v>20</v>
      </c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119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20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21"/>
      <c r="K51" s="13" t="s">
        <v>14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62"/>
      <c r="F52" s="62"/>
      <c r="G52" s="62"/>
      <c r="H52" s="62"/>
      <c r="I52" s="62"/>
      <c r="J52" s="122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04"/>
      <c r="B53" s="71"/>
      <c r="C53" s="29">
        <v>2</v>
      </c>
      <c r="D53" s="30" t="e">
        <f>VLOOKUP(B:B,Leden!A:E,2,FALSE)</f>
        <v>#N/A</v>
      </c>
      <c r="E53" s="64"/>
      <c r="F53" s="64"/>
      <c r="G53" s="64"/>
      <c r="H53" s="64"/>
      <c r="I53" s="64"/>
      <c r="J53" s="123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05"/>
      <c r="B54" s="71"/>
      <c r="C54" s="29">
        <v>3</v>
      </c>
      <c r="D54" s="30" t="e">
        <f>VLOOKUP(B:B,Leden!A:E,2,FALSE)</f>
        <v>#N/A</v>
      </c>
      <c r="E54" s="64"/>
      <c r="F54" s="64"/>
      <c r="G54" s="64"/>
      <c r="H54" s="64"/>
      <c r="I54" s="64"/>
      <c r="J54" s="123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06"/>
      <c r="B55" s="71"/>
      <c r="C55" s="29">
        <v>4</v>
      </c>
      <c r="D55" s="30" t="e">
        <f>VLOOKUP(B:B,Leden!A:E,2,FALSE)</f>
        <v>#N/A</v>
      </c>
      <c r="E55" s="64"/>
      <c r="F55" s="64"/>
      <c r="G55" s="64"/>
      <c r="H55" s="64"/>
      <c r="I55" s="64"/>
      <c r="J55" s="123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>
        <v>5</v>
      </c>
      <c r="D56" s="50" t="e">
        <f>VLOOKUP(B:B,Leden!A:E,2,FALSE)</f>
        <v>#N/A</v>
      </c>
      <c r="E56" s="13"/>
      <c r="F56" s="65"/>
      <c r="G56" s="13"/>
      <c r="H56" s="13"/>
      <c r="I56" s="13"/>
      <c r="J56" s="12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24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25"/>
      <c r="K58" s="33"/>
      <c r="L58" s="33"/>
    </row>
    <row r="59" spans="1:12" ht="11.25" customHeight="1" thickBot="1">
      <c r="A59" s="19" t="s">
        <v>21</v>
      </c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119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20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21"/>
      <c r="K61" s="13" t="s">
        <v>14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122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04"/>
      <c r="B63" s="71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123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05"/>
      <c r="B64" s="71"/>
      <c r="C64" s="29">
        <v>3</v>
      </c>
      <c r="D64" s="30" t="e">
        <f>VLOOKUP(B:B,Leden!A:E,2,FALSE)</f>
        <v>#N/A</v>
      </c>
      <c r="E64" s="64"/>
      <c r="F64" s="64"/>
      <c r="G64" s="64"/>
      <c r="H64" s="64"/>
      <c r="I64" s="64"/>
      <c r="J64" s="123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06"/>
      <c r="B65" s="71"/>
      <c r="C65" s="29">
        <v>4</v>
      </c>
      <c r="D65" s="30" t="e">
        <f>VLOOKUP(B:B,Leden!A:E,2,FALSE)</f>
        <v>#N/A</v>
      </c>
      <c r="E65" s="64"/>
      <c r="F65" s="64"/>
      <c r="G65" s="64"/>
      <c r="H65" s="64"/>
      <c r="I65" s="64"/>
      <c r="J65" s="123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5</v>
      </c>
      <c r="D66" s="50" t="e">
        <f>VLOOKUP(B:B,Leden!A:E,2,FALSE)</f>
        <v>#N/A</v>
      </c>
      <c r="E66" s="13"/>
      <c r="F66" s="65"/>
      <c r="G66" s="13"/>
      <c r="H66" s="13"/>
      <c r="I66" s="13"/>
      <c r="J66" s="12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24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26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6"/>
  <sheetViews>
    <sheetView workbookViewId="0" topLeftCell="A1">
      <selection activeCell="E738" sqref="E738"/>
    </sheetView>
  </sheetViews>
  <sheetFormatPr defaultColWidth="9.140625" defaultRowHeight="12.75"/>
  <cols>
    <col min="1" max="1" width="5.00390625" style="38" customWidth="1"/>
    <col min="2" max="2" width="23.28125" style="37" customWidth="1"/>
    <col min="3" max="3" width="6.00390625" style="39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100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1" spans="2:3" ht="12.75">
      <c r="B21" s="100"/>
      <c r="C21" s="47"/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100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100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100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100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2" spans="2:3" ht="12.75">
      <c r="B72" s="100"/>
      <c r="C72" s="47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100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1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100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100" t="s">
        <v>155</v>
      </c>
      <c r="C174" s="47" t="s">
        <v>151</v>
      </c>
    </row>
    <row r="175" spans="1:3" ht="12.75">
      <c r="A175" s="38">
        <v>6088</v>
      </c>
      <c r="B175" s="100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100" t="s">
        <v>167</v>
      </c>
      <c r="C190" s="40" t="s">
        <v>165</v>
      </c>
    </row>
    <row r="191" spans="1:3" ht="12.75">
      <c r="A191" s="38">
        <v>4357</v>
      </c>
      <c r="B191" s="100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100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100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100" t="s">
        <v>247</v>
      </c>
      <c r="C284" s="47" t="s">
        <v>241</v>
      </c>
    </row>
    <row r="285" spans="1:3" ht="12.75">
      <c r="A285" s="38">
        <v>8892</v>
      </c>
      <c r="B285" s="100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100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spans="2:3" ht="12.75">
      <c r="B322" s="100"/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100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100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100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100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100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spans="2:3" ht="12.75">
      <c r="B466" s="45"/>
      <c r="C466" s="47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100" t="s">
        <v>396</v>
      </c>
      <c r="C470" s="47" t="s">
        <v>393</v>
      </c>
    </row>
    <row r="471" spans="1:3" ht="12.75">
      <c r="A471" s="38">
        <v>5746</v>
      </c>
      <c r="B471" s="100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0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100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100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100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100" t="s">
        <v>477</v>
      </c>
      <c r="C584" s="47" t="s">
        <v>472</v>
      </c>
    </row>
    <row r="585" spans="1:3" ht="12.75">
      <c r="A585" s="38">
        <v>4768</v>
      </c>
      <c r="B585" s="100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100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100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100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100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100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100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100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 t="s">
        <v>626</v>
      </c>
      <c r="B736" s="40" t="s">
        <v>628</v>
      </c>
      <c r="C736" s="40"/>
      <c r="D736" s="36"/>
    </row>
    <row r="737" spans="1:4" ht="12.75">
      <c r="A737" s="36" t="s">
        <v>625</v>
      </c>
      <c r="B737" s="40" t="s">
        <v>751</v>
      </c>
      <c r="C737" s="40"/>
      <c r="D737" s="36"/>
    </row>
    <row r="738" spans="1:4" ht="12.75">
      <c r="A738" s="36" t="s">
        <v>627</v>
      </c>
      <c r="B738" s="40" t="s">
        <v>752</v>
      </c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3" spans="2:3" ht="12.75">
      <c r="B753" s="100"/>
      <c r="C753" s="47"/>
    </row>
    <row r="754" spans="2:3" ht="12.75">
      <c r="B754" s="100"/>
      <c r="C754" s="47"/>
    </row>
    <row r="755" spans="2:3" ht="12.75">
      <c r="B755" s="100"/>
      <c r="C755" s="47"/>
    </row>
    <row r="756" spans="2:3" ht="12.75">
      <c r="B756" s="100"/>
      <c r="C756" s="47"/>
    </row>
    <row r="757" spans="2:3" ht="12.75">
      <c r="B757" s="100"/>
      <c r="C757" s="47"/>
    </row>
    <row r="758" spans="2:3" ht="12.75">
      <c r="B758" s="100"/>
      <c r="C758" s="47"/>
    </row>
    <row r="759" spans="1:3" ht="12.75">
      <c r="A759" s="36"/>
      <c r="B759" s="42"/>
      <c r="C759" s="40"/>
    </row>
    <row r="760" spans="2:3" ht="12.75">
      <c r="B760" s="100"/>
      <c r="C760" s="47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630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6" ht="12.75">
      <c r="B776" s="51"/>
    </row>
    <row r="777" ht="12.75">
      <c r="B777" s="51"/>
    </row>
    <row r="778" spans="1:2" ht="12.75">
      <c r="A778" s="38" t="s">
        <v>625</v>
      </c>
      <c r="B778" s="51" t="s">
        <v>4</v>
      </c>
    </row>
    <row r="779" spans="1:2" ht="12.75">
      <c r="A779" s="38" t="s">
        <v>626</v>
      </c>
      <c r="B779" s="51" t="s">
        <v>628</v>
      </c>
    </row>
    <row r="780" spans="1:2" ht="12.75">
      <c r="A780" s="38" t="s">
        <v>627</v>
      </c>
      <c r="B780" s="51" t="s">
        <v>629</v>
      </c>
    </row>
    <row r="783" ht="12.75">
      <c r="A783" s="38" t="s">
        <v>631</v>
      </c>
    </row>
    <row r="784" ht="12.75">
      <c r="A784" s="38" t="s">
        <v>632</v>
      </c>
    </row>
    <row r="785" ht="12.75">
      <c r="A785" s="38" t="s">
        <v>633</v>
      </c>
    </row>
    <row r="786" ht="12.75">
      <c r="A786" s="38" t="s">
        <v>634</v>
      </c>
    </row>
    <row r="787" ht="12.75">
      <c r="A787" s="38" t="s">
        <v>635</v>
      </c>
    </row>
    <row r="788" ht="12.75">
      <c r="A788" s="38" t="s">
        <v>636</v>
      </c>
    </row>
    <row r="789" ht="12.75">
      <c r="A789" s="38" t="s">
        <v>637</v>
      </c>
    </row>
    <row r="790" ht="12.75">
      <c r="A790" s="38" t="s">
        <v>638</v>
      </c>
    </row>
    <row r="792" ht="12.75">
      <c r="A792" s="38" t="s">
        <v>639</v>
      </c>
    </row>
    <row r="793" ht="12.75">
      <c r="A793" s="38" t="s">
        <v>640</v>
      </c>
    </row>
    <row r="794" ht="12.75">
      <c r="A794" s="38" t="s">
        <v>641</v>
      </c>
    </row>
    <row r="795" ht="12.75">
      <c r="A795" s="38" t="s">
        <v>642</v>
      </c>
    </row>
    <row r="796" ht="12.75">
      <c r="A796" s="38" t="s">
        <v>643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2012-04-04T18:57:31Z</dcterms:modified>
  <cp:category/>
  <cp:version/>
  <cp:contentType/>
  <cp:contentStatus/>
</cp:coreProperties>
</file>