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7256" windowHeight="8712" activeTab="0"/>
  </bookViews>
  <sheets>
    <sheet name="RDF 5° 3BND MB" sheetId="1" r:id="rId1"/>
    <sheet name="Blad2" sheetId="2" r:id="rId2"/>
    <sheet name="Blad3" sheetId="3" r:id="rId3"/>
    <sheet name="Blad4" sheetId="4" r:id="rId4"/>
    <sheet name="Blad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<sst xmlns="http://schemas.openxmlformats.org/spreadsheetml/2006/main" count="61" uniqueCount="29">
  <si>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</si>
  <si>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</si>
  <si>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</si>
  <si>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</si>
  <si>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</si>
  <si>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>MATCH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</si>
  <si>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</si>
  <si>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</si>
  <si>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</si>
  <si>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</si>
  <si>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</si>
  <si>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</si>
  <si>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NS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</si>
  <si>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</si>
  <si>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</si>
  <si>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</si>
  <si>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</si>
  <si>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</si>
  <si>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</si>
  <si>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</si>
  <si>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</si>
  <si>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MB</t>
  </si>
  <si>
    <t>Wedstrijdleiding: Nico Mangelinckx</t>
  </si>
  <si>
    <r>
      <t xml:space="preserve">John VANDENHENDE (K.OH) </t>
    </r>
    <r>
      <rPr>
        <i/>
        <sz val="12"/>
        <color indexed="8"/>
        <rFont val="Calibri"/>
        <family val="2"/>
      </rPr>
      <t xml:space="preserve">speelt de Gewestelijke Finale in het weekend </t>
    </r>
  </si>
  <si>
    <r>
      <rPr>
        <i/>
        <sz val="12"/>
        <color indexed="8"/>
        <rFont val="Calibri"/>
        <family val="2"/>
      </rPr>
      <t xml:space="preserve">van </t>
    </r>
    <r>
      <rPr>
        <b/>
        <i/>
        <sz val="12"/>
        <color indexed="8"/>
        <rFont val="Calibri"/>
        <family val="2"/>
      </rPr>
      <t xml:space="preserve">12 &amp; 13 April 2014 </t>
    </r>
    <r>
      <rPr>
        <i/>
        <sz val="12"/>
        <color indexed="8"/>
        <rFont val="Calibri"/>
        <family val="2"/>
      </rPr>
      <t xml:space="preserve">in het district </t>
    </r>
    <r>
      <rPr>
        <b/>
        <i/>
        <sz val="12"/>
        <color indexed="8"/>
        <rFont val="Calibri"/>
        <family val="2"/>
      </rPr>
      <t>Waasland.</t>
    </r>
  </si>
  <si>
    <t>DPR</t>
  </si>
  <si>
    <t>MG</t>
  </si>
  <si>
    <t>PR</t>
  </si>
  <si>
    <t>OG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</si>
</sst>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9">
    <font>
      <sz val="9"/>
      <color theme="1"/>
      <name val="Arial"/>
      <family val="2"/>
    </font>
    <font>
      <sz val="9"/>
      <color indexed="8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b/>
      <u val="single"/>
      <sz val="11"/>
      <name val="Arial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gray0625">
        <bgColor theme="0" tint="-0.4999699890613556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54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9" fillId="34" borderId="19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left"/>
    </xf>
    <xf numFmtId="0" fontId="13" fillId="33" borderId="19" xfId="0" applyFont="1" applyFill="1" applyBorder="1" applyAlignment="1">
      <alignment/>
    </xf>
    <xf numFmtId="14" fontId="15" fillId="0" borderId="0" xfId="0" applyNumberFormat="1" applyFont="1" applyAlignment="1">
      <alignment/>
    </xf>
    <xf numFmtId="0" fontId="3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12" fillId="0" borderId="0" xfId="0" applyFont="1" applyAlignment="1">
      <alignment horizontal="left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58" fillId="0" borderId="2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60</xdr:row>
      <xdr:rowOff>38100</xdr:rowOff>
    </xdr:from>
    <xdr:to>
      <xdr:col>12</xdr:col>
      <xdr:colOff>238125</xdr:colOff>
      <xdr:row>64</xdr:row>
      <xdr:rowOff>123825</xdr:rowOff>
    </xdr:to>
    <xdr:sp>
      <xdr:nvSpPr>
        <xdr:cNvPr id="1" name="Rectangle 16"/>
        <xdr:cNvSpPr>
          <a:spLocks/>
        </xdr:cNvSpPr>
      </xdr:nvSpPr>
      <xdr:spPr>
        <a:xfrm>
          <a:off x="57150" y="7943850"/>
          <a:ext cx="7191375" cy="6953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   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Rechtstreekse Districtfinale 5° klasse DRIEBANDEN MB-  27 januari 2014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alter\AppData\Roaming\Microsoft\Excel\uitslag%20districtfinales%20driebanden%20MB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28">
      <selection activeCell="L48" sqref="L48"/>
    </sheetView>
  </sheetViews>
  <sheetFormatPr defaultColWidth="9.140625" defaultRowHeight="12"/>
  <cols>
    <col min="1" max="1" width="10.7109375" style="0" customWidth="1"/>
    <col min="2" max="2" width="3.421875" style="17" customWidth="1"/>
    <col min="3" max="3" width="7.421875" style="0" customWidth="1"/>
    <col min="4" max="4" width="16.8515625" style="0" customWidth="1"/>
    <col min="5" max="5" width="10.00390625" style="0" customWidth="1"/>
    <col min="6" max="6" width="5.140625" style="0" customWidth="1"/>
    <col min="7" max="8" width="9.140625" style="0" customWidth="1"/>
    <col min="9" max="9" width="8.28125" style="0" customWidth="1"/>
    <col min="10" max="10" width="9.140625" style="0" customWidth="1"/>
    <col min="11" max="11" width="7.421875" style="0" customWidth="1"/>
    <col min="12" max="12" width="8.421875" style="0" customWidth="1"/>
    <col min="13" max="13" width="6.4218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3">
        <v>41658</v>
      </c>
      <c r="D3" s="53"/>
      <c r="E3" s="11" t="s">
        <v>7</v>
      </c>
      <c r="F3" s="54" t="s">
        <v>8</v>
      </c>
      <c r="G3" s="54"/>
      <c r="H3" s="54"/>
      <c r="I3" s="54"/>
      <c r="J3" s="12" t="s">
        <v>9</v>
      </c>
      <c r="K3" s="55" t="s">
        <v>10</v>
      </c>
      <c r="L3" s="55"/>
      <c r="M3" s="56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2.75">
      <c r="A6" s="18" t="s">
        <v>11</v>
      </c>
      <c r="B6" s="19" t="str">
        <f>VLOOKUP(L6,'[1]LEDEN'!A:E,2,FALSE)</f>
        <v>GERSOULLE Marc</v>
      </c>
      <c r="C6" s="18"/>
      <c r="D6" s="18"/>
      <c r="E6" s="20" t="s">
        <v>12</v>
      </c>
      <c r="F6" s="18" t="s">
        <v>13</v>
      </c>
      <c r="G6" s="21" t="str">
        <f>VLOOKUP(L6,'[1]LEDEN'!A:E,3,FALSE)</f>
        <v>K.OH</v>
      </c>
      <c r="H6" s="21"/>
      <c r="I6" s="18"/>
      <c r="J6" s="18"/>
      <c r="K6" s="18"/>
      <c r="L6" s="22">
        <v>9064</v>
      </c>
    </row>
    <row r="7" ht="6" customHeight="1"/>
    <row r="8" spans="6:12" ht="11.25">
      <c r="F8" s="45" t="s">
        <v>14</v>
      </c>
      <c r="G8" s="39" t="s">
        <v>15</v>
      </c>
      <c r="H8" s="42" t="s">
        <v>21</v>
      </c>
      <c r="I8" s="44" t="s">
        <v>16</v>
      </c>
      <c r="J8" s="43" t="s">
        <v>17</v>
      </c>
      <c r="K8" s="42" t="s">
        <v>18</v>
      </c>
      <c r="L8" s="23" t="s">
        <v>19</v>
      </c>
    </row>
    <row r="9" spans="2:14" ht="15" customHeight="1">
      <c r="B9" s="24">
        <v>1</v>
      </c>
      <c r="C9" s="25" t="str">
        <f>VLOOKUP(N9,'[1]LEDEN'!A:E,2,FALSE)</f>
        <v>VANDENHENDE John</v>
      </c>
      <c r="D9" s="26"/>
      <c r="E9" s="26"/>
      <c r="F9" s="24">
        <v>0</v>
      </c>
      <c r="G9" s="40"/>
      <c r="H9" s="24">
        <v>10</v>
      </c>
      <c r="I9" s="24">
        <v>30</v>
      </c>
      <c r="J9" s="27">
        <f aca="true" t="shared" si="0" ref="J9:J14">ROUNDDOWN(H9/I9,3)</f>
        <v>0.333</v>
      </c>
      <c r="K9" s="24">
        <v>3</v>
      </c>
      <c r="L9" s="28"/>
      <c r="N9">
        <v>8871</v>
      </c>
    </row>
    <row r="10" spans="2:14" ht="15" customHeight="1">
      <c r="B10" s="24">
        <v>2</v>
      </c>
      <c r="C10" s="25" t="str">
        <f>VLOOKUP(N10,'[1]LEDEN'!A:E,2,FALSE)</f>
        <v>SAMIN Bruno</v>
      </c>
      <c r="D10" s="26"/>
      <c r="E10" s="26"/>
      <c r="F10" s="24">
        <v>2</v>
      </c>
      <c r="G10" s="40"/>
      <c r="H10" s="24">
        <v>15</v>
      </c>
      <c r="I10" s="24">
        <v>22</v>
      </c>
      <c r="J10" s="27">
        <f t="shared" si="0"/>
        <v>0.681</v>
      </c>
      <c r="K10" s="24">
        <v>4</v>
      </c>
      <c r="L10" s="51">
        <v>1</v>
      </c>
      <c r="N10">
        <v>9418</v>
      </c>
    </row>
    <row r="11" spans="2:14" ht="15" customHeight="1">
      <c r="B11" s="24">
        <v>3</v>
      </c>
      <c r="C11" s="25" t="str">
        <f>VLOOKUP(N11,'[1]LEDEN'!A:E,2,FALSE)</f>
        <v>MESKENS Eduard</v>
      </c>
      <c r="D11" s="26"/>
      <c r="E11" s="26"/>
      <c r="F11" s="24">
        <v>2</v>
      </c>
      <c r="G11" s="40"/>
      <c r="H11" s="24">
        <v>15</v>
      </c>
      <c r="I11" s="24">
        <v>41</v>
      </c>
      <c r="J11" s="27">
        <f t="shared" si="0"/>
        <v>0.365</v>
      </c>
      <c r="K11" s="24">
        <v>3</v>
      </c>
      <c r="L11" s="51"/>
      <c r="N11">
        <v>7297</v>
      </c>
    </row>
    <row r="12" spans="2:14" ht="15" customHeight="1">
      <c r="B12" s="24">
        <v>4</v>
      </c>
      <c r="C12" s="25" t="str">
        <f>VLOOKUP(N12,'[1]LEDEN'!A:E,2,FALSE)</f>
        <v>SAMIN Bruno</v>
      </c>
      <c r="D12" s="26"/>
      <c r="E12" s="26"/>
      <c r="F12" s="24">
        <v>2</v>
      </c>
      <c r="G12" s="40"/>
      <c r="H12" s="24">
        <v>15</v>
      </c>
      <c r="I12" s="24">
        <v>42</v>
      </c>
      <c r="J12" s="27">
        <f t="shared" si="0"/>
        <v>0.357</v>
      </c>
      <c r="K12" s="24">
        <v>2</v>
      </c>
      <c r="L12" s="51"/>
      <c r="N12">
        <v>9418</v>
      </c>
    </row>
    <row r="13" spans="2:12" ht="15" customHeight="1" hidden="1">
      <c r="B13" s="24">
        <v>5</v>
      </c>
      <c r="C13" s="25" t="e">
        <f>VLOOKUP(N13,'[1]LEDEN'!A:E,2,FALSE)</f>
        <v>#N/A</v>
      </c>
      <c r="D13" s="26"/>
      <c r="E13" s="26"/>
      <c r="F13" s="24"/>
      <c r="G13" s="40"/>
      <c r="H13" s="24">
        <f>G13/8*7</f>
        <v>0</v>
      </c>
      <c r="I13" s="24"/>
      <c r="J13" s="27" t="e">
        <f t="shared" si="0"/>
        <v>#DIV/0!</v>
      </c>
      <c r="K13" s="24"/>
      <c r="L13" s="51"/>
    </row>
    <row r="14" spans="1:13" ht="15" customHeight="1">
      <c r="A14" s="29"/>
      <c r="B14" s="30"/>
      <c r="C14" s="29"/>
      <c r="D14" s="29"/>
      <c r="E14" s="29" t="s">
        <v>20</v>
      </c>
      <c r="F14" s="31">
        <f>SUM(F9:F13)</f>
        <v>6</v>
      </c>
      <c r="G14" s="41">
        <f>SUM(G9:G13)</f>
        <v>0</v>
      </c>
      <c r="H14" s="31">
        <f>SUM(H9:H13)</f>
        <v>55</v>
      </c>
      <c r="I14" s="31">
        <f>SUM(I9:I13)</f>
        <v>135</v>
      </c>
      <c r="J14" s="32">
        <f t="shared" si="0"/>
        <v>0.407</v>
      </c>
      <c r="K14" s="31">
        <f>MAX(K9:K13)</f>
        <v>4</v>
      </c>
      <c r="L14" s="57" t="s">
        <v>25</v>
      </c>
      <c r="M14" s="33"/>
    </row>
    <row r="15" spans="1:12" ht="8.25" customHeight="1" thickBo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ht="7.5" customHeight="1"/>
    <row r="17" spans="1:12" ht="12.75">
      <c r="A17" s="18" t="s">
        <v>11</v>
      </c>
      <c r="B17" s="19" t="str">
        <f>VLOOKUP(L17,'[1]LEDEN'!A:E,2,FALSE)</f>
        <v>VANDENHENDE John</v>
      </c>
      <c r="C17" s="18"/>
      <c r="D17" s="18"/>
      <c r="E17" s="18"/>
      <c r="F17" s="18" t="s">
        <v>13</v>
      </c>
      <c r="G17" s="21" t="str">
        <f>VLOOKUP(L17,'[1]LEDEN'!A:E,3,FALSE)</f>
        <v>K.OH</v>
      </c>
      <c r="H17" s="21"/>
      <c r="I17" s="18"/>
      <c r="J17" s="18"/>
      <c r="K17" s="18"/>
      <c r="L17" s="22">
        <v>8871</v>
      </c>
    </row>
    <row r="18" ht="6" customHeight="1"/>
    <row r="19" spans="6:12" ht="11.25">
      <c r="F19" s="45" t="s">
        <v>14</v>
      </c>
      <c r="G19" s="39" t="s">
        <v>15</v>
      </c>
      <c r="H19" s="42" t="s">
        <v>21</v>
      </c>
      <c r="I19" s="44" t="s">
        <v>16</v>
      </c>
      <c r="J19" s="43" t="s">
        <v>17</v>
      </c>
      <c r="K19" s="42" t="s">
        <v>18</v>
      </c>
      <c r="L19" s="23" t="s">
        <v>19</v>
      </c>
    </row>
    <row r="20" spans="2:14" ht="11.25">
      <c r="B20" s="24">
        <v>1</v>
      </c>
      <c r="C20" s="25" t="str">
        <f>VLOOKUP(N20,'[1]LEDEN'!A:E,2,FALSE)</f>
        <v>GERSOULLE Marc</v>
      </c>
      <c r="D20" s="26"/>
      <c r="E20" s="26"/>
      <c r="F20" s="24">
        <v>2</v>
      </c>
      <c r="G20" s="40"/>
      <c r="H20" s="24">
        <v>15</v>
      </c>
      <c r="I20" s="24">
        <v>30</v>
      </c>
      <c r="J20" s="27">
        <f aca="true" t="shared" si="1" ref="J20:J25">ROUNDDOWN(H20/I20,3)</f>
        <v>0.5</v>
      </c>
      <c r="K20" s="24">
        <v>3</v>
      </c>
      <c r="L20" s="28"/>
      <c r="N20">
        <v>9064</v>
      </c>
    </row>
    <row r="21" spans="2:14" ht="11.25">
      <c r="B21" s="24">
        <v>2</v>
      </c>
      <c r="C21" s="25" t="str">
        <f>VLOOKUP(N21,'[1]LEDEN'!A:E,2,FALSE)</f>
        <v>MESKENS Eduard</v>
      </c>
      <c r="D21" s="26"/>
      <c r="E21" s="26"/>
      <c r="F21" s="24">
        <v>2</v>
      </c>
      <c r="G21" s="40"/>
      <c r="H21" s="24">
        <v>15</v>
      </c>
      <c r="I21" s="24">
        <v>53</v>
      </c>
      <c r="J21" s="27">
        <f t="shared" si="1"/>
        <v>0.283</v>
      </c>
      <c r="K21" s="24">
        <v>2</v>
      </c>
      <c r="L21" s="51">
        <v>2</v>
      </c>
      <c r="N21">
        <v>7297</v>
      </c>
    </row>
    <row r="22" spans="2:14" ht="11.25">
      <c r="B22" s="24">
        <v>3</v>
      </c>
      <c r="C22" s="25" t="str">
        <f>VLOOKUP(N22,'[1]LEDEN'!A:E,2,FALSE)</f>
        <v>SAMIN Bruno</v>
      </c>
      <c r="D22" s="26"/>
      <c r="E22" s="26"/>
      <c r="F22" s="24">
        <v>0</v>
      </c>
      <c r="G22" s="40"/>
      <c r="H22" s="24">
        <v>8</v>
      </c>
      <c r="I22" s="24">
        <v>40</v>
      </c>
      <c r="J22" s="27">
        <f t="shared" si="1"/>
        <v>0.2</v>
      </c>
      <c r="K22" s="24">
        <v>2</v>
      </c>
      <c r="L22" s="51"/>
      <c r="N22">
        <v>9418</v>
      </c>
    </row>
    <row r="23" spans="2:14" ht="11.25">
      <c r="B23" s="24">
        <v>4</v>
      </c>
      <c r="C23" s="25" t="str">
        <f>VLOOKUP(N23,'[1]LEDEN'!A:E,2,FALSE)</f>
        <v>MESKENS Eduard</v>
      </c>
      <c r="D23" s="26"/>
      <c r="E23" s="26"/>
      <c r="F23" s="24">
        <v>2</v>
      </c>
      <c r="G23" s="40"/>
      <c r="H23" s="24">
        <v>15</v>
      </c>
      <c r="I23" s="24">
        <v>58</v>
      </c>
      <c r="J23" s="27">
        <f t="shared" si="1"/>
        <v>0.258</v>
      </c>
      <c r="K23" s="24">
        <v>2</v>
      </c>
      <c r="L23" s="51"/>
      <c r="N23">
        <v>7297</v>
      </c>
    </row>
    <row r="24" spans="2:12" ht="11.25" hidden="1">
      <c r="B24" s="24"/>
      <c r="C24" s="25" t="e">
        <f>VLOOKUP(N24,'[1]LEDEN'!A:E,2,FALSE)</f>
        <v>#N/A</v>
      </c>
      <c r="D24" s="26"/>
      <c r="E24" s="26"/>
      <c r="F24" s="24"/>
      <c r="G24" s="40"/>
      <c r="H24" s="24">
        <f>G24/8*7</f>
        <v>0</v>
      </c>
      <c r="I24" s="24"/>
      <c r="J24" s="27" t="e">
        <f t="shared" si="1"/>
        <v>#DIV/0!</v>
      </c>
      <c r="K24" s="24"/>
      <c r="L24" s="51"/>
    </row>
    <row r="25" spans="1:12" ht="12.75">
      <c r="A25" s="29"/>
      <c r="B25" s="30"/>
      <c r="C25" s="29"/>
      <c r="D25" s="29"/>
      <c r="E25" s="29" t="s">
        <v>20</v>
      </c>
      <c r="F25" s="31">
        <f>SUM(F20:F24)</f>
        <v>6</v>
      </c>
      <c r="G25" s="41">
        <f>SUM(G20:G24)</f>
        <v>0</v>
      </c>
      <c r="H25" s="31">
        <f>SUM(H20:H24)</f>
        <v>53</v>
      </c>
      <c r="I25" s="31">
        <f>SUM(I20:I24)</f>
        <v>181</v>
      </c>
      <c r="J25" s="32">
        <f t="shared" si="1"/>
        <v>0.292</v>
      </c>
      <c r="K25" s="31">
        <f>MAX(K20:K24)</f>
        <v>3</v>
      </c>
      <c r="L25" s="57" t="s">
        <v>26</v>
      </c>
    </row>
    <row r="26" spans="1:12" ht="7.5" customHeight="1" thickBot="1">
      <c r="A26" s="34"/>
      <c r="B26" s="35"/>
      <c r="C26" s="34"/>
      <c r="D26" s="34"/>
      <c r="E26" s="34"/>
      <c r="F26" s="35"/>
      <c r="G26" s="35"/>
      <c r="H26" s="35"/>
      <c r="I26" s="35"/>
      <c r="J26" s="35"/>
      <c r="K26" s="35"/>
      <c r="L26" s="34"/>
    </row>
    <row r="27" spans="6:11" ht="3.75" customHeight="1">
      <c r="F27" s="17"/>
      <c r="G27" s="17"/>
      <c r="H27" s="17"/>
      <c r="I27" s="17"/>
      <c r="J27" s="17"/>
      <c r="K27" s="17"/>
    </row>
    <row r="28" spans="1:12" ht="12.75">
      <c r="A28" s="18" t="s">
        <v>11</v>
      </c>
      <c r="B28" s="19" t="str">
        <f>VLOOKUP(L28,'[1]LEDEN'!A:E,2,FALSE)</f>
        <v>SAMIN Bruno</v>
      </c>
      <c r="C28" s="18"/>
      <c r="D28" s="18"/>
      <c r="E28" s="20" t="s">
        <v>12</v>
      </c>
      <c r="F28" s="36" t="s">
        <v>13</v>
      </c>
      <c r="G28" s="37" t="str">
        <f>VLOOKUP(L28,'[1]LEDEN'!A:E,3,FALSE)</f>
        <v>K.OH</v>
      </c>
      <c r="H28" s="37"/>
      <c r="I28" s="36"/>
      <c r="J28" s="36"/>
      <c r="K28" s="36"/>
      <c r="L28" s="22">
        <v>9418</v>
      </c>
    </row>
    <row r="29" spans="6:11" ht="7.5" customHeight="1">
      <c r="F29" s="17"/>
      <c r="G29" s="17"/>
      <c r="H29" s="17"/>
      <c r="I29" s="17"/>
      <c r="J29" s="17"/>
      <c r="K29" s="17"/>
    </row>
    <row r="30" spans="6:12" ht="11.25">
      <c r="F30" s="42" t="s">
        <v>14</v>
      </c>
      <c r="G30" s="39" t="s">
        <v>15</v>
      </c>
      <c r="H30" s="42" t="s">
        <v>21</v>
      </c>
      <c r="I30" s="42" t="s">
        <v>16</v>
      </c>
      <c r="J30" s="43" t="s">
        <v>17</v>
      </c>
      <c r="K30" s="42" t="s">
        <v>18</v>
      </c>
      <c r="L30" s="23" t="s">
        <v>19</v>
      </c>
    </row>
    <row r="31" spans="2:14" ht="11.25">
      <c r="B31" s="24">
        <v>1</v>
      </c>
      <c r="C31" s="25" t="str">
        <f>VLOOKUP(N31,'[1]LEDEN'!A:E,2,FALSE)</f>
        <v>MESKENS Eduard</v>
      </c>
      <c r="D31" s="26"/>
      <c r="E31" s="26"/>
      <c r="F31" s="24">
        <v>2</v>
      </c>
      <c r="G31" s="40"/>
      <c r="H31" s="24">
        <v>15</v>
      </c>
      <c r="I31" s="24">
        <v>25</v>
      </c>
      <c r="J31" s="27">
        <f aca="true" t="shared" si="2" ref="J31:J36">ROUNDDOWN(H31/I31,3)</f>
        <v>0.6</v>
      </c>
      <c r="K31" s="24">
        <v>5</v>
      </c>
      <c r="L31" s="28"/>
      <c r="N31">
        <v>7297</v>
      </c>
    </row>
    <row r="32" spans="2:14" ht="11.25">
      <c r="B32" s="24">
        <v>2</v>
      </c>
      <c r="C32" s="25" t="str">
        <f>VLOOKUP(N32,'[1]LEDEN'!A:E,2,FALSE)</f>
        <v>GERSOULLE Marc</v>
      </c>
      <c r="D32" s="26"/>
      <c r="E32" s="26"/>
      <c r="F32" s="24">
        <v>0</v>
      </c>
      <c r="G32" s="40"/>
      <c r="H32" s="24">
        <v>2</v>
      </c>
      <c r="I32" s="24">
        <v>22</v>
      </c>
      <c r="J32" s="27">
        <f t="shared" si="2"/>
        <v>0.09</v>
      </c>
      <c r="K32" s="24">
        <v>1</v>
      </c>
      <c r="L32" s="51">
        <v>3</v>
      </c>
      <c r="N32">
        <v>9064</v>
      </c>
    </row>
    <row r="33" spans="2:14" ht="11.25">
      <c r="B33" s="24">
        <v>3</v>
      </c>
      <c r="C33" s="25" t="str">
        <f>VLOOKUP(N33,'[1]LEDEN'!A:E,2,FALSE)</f>
        <v>VANDENHENDE John</v>
      </c>
      <c r="D33" s="26"/>
      <c r="E33" s="26"/>
      <c r="F33" s="24">
        <v>2</v>
      </c>
      <c r="G33" s="40"/>
      <c r="H33" s="24">
        <v>15</v>
      </c>
      <c r="I33" s="24">
        <v>40</v>
      </c>
      <c r="J33" s="27">
        <f t="shared" si="2"/>
        <v>0.375</v>
      </c>
      <c r="K33" s="24">
        <v>3</v>
      </c>
      <c r="L33" s="51"/>
      <c r="N33">
        <v>8871</v>
      </c>
    </row>
    <row r="34" spans="2:14" ht="11.25">
      <c r="B34" s="24">
        <v>4</v>
      </c>
      <c r="C34" s="25" t="str">
        <f>VLOOKUP(N34,'[1]LEDEN'!A:E,2,FALSE)</f>
        <v>GERSOULLE Marc</v>
      </c>
      <c r="D34" s="26"/>
      <c r="E34" s="26"/>
      <c r="F34" s="24">
        <v>0</v>
      </c>
      <c r="G34" s="40"/>
      <c r="H34" s="24">
        <v>12</v>
      </c>
      <c r="I34" s="24">
        <v>42</v>
      </c>
      <c r="J34" s="27">
        <f t="shared" si="2"/>
        <v>0.285</v>
      </c>
      <c r="K34" s="24">
        <v>2</v>
      </c>
      <c r="L34" s="51"/>
      <c r="N34">
        <v>9064</v>
      </c>
    </row>
    <row r="35" spans="2:12" ht="11.25" hidden="1">
      <c r="B35" s="24">
        <v>5</v>
      </c>
      <c r="C35" s="25" t="e">
        <f>VLOOKUP(N35,'[1]LEDEN'!A:E,2,FALSE)</f>
        <v>#N/A</v>
      </c>
      <c r="D35" s="26"/>
      <c r="E35" s="26"/>
      <c r="F35" s="24"/>
      <c r="G35" s="40"/>
      <c r="H35" s="24">
        <f>G35/8*7</f>
        <v>0</v>
      </c>
      <c r="I35" s="24"/>
      <c r="J35" s="27" t="e">
        <f t="shared" si="2"/>
        <v>#DIV/0!</v>
      </c>
      <c r="K35" s="24"/>
      <c r="L35" s="51"/>
    </row>
    <row r="36" spans="1:12" ht="12.75">
      <c r="A36" s="29"/>
      <c r="B36" s="30"/>
      <c r="C36" s="29"/>
      <c r="D36" s="29"/>
      <c r="E36" s="29" t="s">
        <v>20</v>
      </c>
      <c r="F36" s="31">
        <f>SUM(F31:F35)</f>
        <v>4</v>
      </c>
      <c r="G36" s="41">
        <f>SUM(G31:G35)</f>
        <v>0</v>
      </c>
      <c r="H36" s="31">
        <f>SUM(H31:H35)</f>
        <v>44</v>
      </c>
      <c r="I36" s="31">
        <f>SUM(I31:I35)</f>
        <v>129</v>
      </c>
      <c r="J36" s="32">
        <f t="shared" si="2"/>
        <v>0.341</v>
      </c>
      <c r="K36" s="31">
        <f>MAX(K31:K35)</f>
        <v>5</v>
      </c>
      <c r="L36" s="57" t="s">
        <v>27</v>
      </c>
    </row>
    <row r="37" spans="1:12" ht="6.75" customHeight="1" thickBot="1">
      <c r="A37" s="34"/>
      <c r="B37" s="35"/>
      <c r="C37" s="34"/>
      <c r="D37" s="34"/>
      <c r="E37" s="34"/>
      <c r="F37" s="35"/>
      <c r="G37" s="35"/>
      <c r="H37" s="35"/>
      <c r="I37" s="35"/>
      <c r="J37" s="35"/>
      <c r="K37" s="35"/>
      <c r="L37" s="34"/>
    </row>
    <row r="38" spans="6:11" ht="6" customHeight="1">
      <c r="F38" s="17"/>
      <c r="G38" s="17"/>
      <c r="H38" s="17"/>
      <c r="I38" s="17"/>
      <c r="J38" s="17"/>
      <c r="K38" s="17"/>
    </row>
    <row r="39" spans="1:12" ht="13.5" customHeight="1">
      <c r="A39" s="18" t="s">
        <v>11</v>
      </c>
      <c r="B39" s="19" t="str">
        <f>VLOOKUP(L39,'[1]LEDEN'!A:E,2,FALSE)</f>
        <v>MESKENS Eduard</v>
      </c>
      <c r="C39" s="18"/>
      <c r="D39" s="18"/>
      <c r="E39" s="20" t="s">
        <v>12</v>
      </c>
      <c r="F39" s="36" t="s">
        <v>13</v>
      </c>
      <c r="G39" s="37" t="str">
        <f>VLOOKUP(L39,'[1]LEDEN'!A:E,3,FALSE)</f>
        <v>STER</v>
      </c>
      <c r="H39" s="37"/>
      <c r="I39" s="36"/>
      <c r="J39" s="36"/>
      <c r="K39" s="36"/>
      <c r="L39" s="22">
        <v>7297</v>
      </c>
    </row>
    <row r="40" spans="6:11" ht="11.25">
      <c r="F40" s="17"/>
      <c r="G40" s="17"/>
      <c r="H40" s="17"/>
      <c r="I40" s="17"/>
      <c r="J40" s="17"/>
      <c r="K40" s="17"/>
    </row>
    <row r="41" spans="6:12" ht="11.25">
      <c r="F41" s="42" t="s">
        <v>14</v>
      </c>
      <c r="G41" s="39" t="s">
        <v>15</v>
      </c>
      <c r="H41" s="42" t="s">
        <v>21</v>
      </c>
      <c r="I41" s="42" t="s">
        <v>16</v>
      </c>
      <c r="J41" s="43" t="s">
        <v>17</v>
      </c>
      <c r="K41" s="42" t="s">
        <v>18</v>
      </c>
      <c r="L41" s="23" t="s">
        <v>19</v>
      </c>
    </row>
    <row r="42" spans="2:14" ht="11.25">
      <c r="B42" s="24">
        <v>1</v>
      </c>
      <c r="C42" s="25" t="str">
        <f>VLOOKUP(N42,'[1]LEDEN'!A:E,2,FALSE)</f>
        <v>SAMIN Bruno</v>
      </c>
      <c r="D42" s="26"/>
      <c r="E42" s="26"/>
      <c r="F42" s="24">
        <v>0</v>
      </c>
      <c r="G42" s="40"/>
      <c r="H42" s="24">
        <v>5</v>
      </c>
      <c r="I42" s="24">
        <v>25</v>
      </c>
      <c r="J42" s="27">
        <f aca="true" t="shared" si="3" ref="J42:J47">ROUNDDOWN(H42/I42,3)</f>
        <v>0.2</v>
      </c>
      <c r="K42" s="24">
        <v>2</v>
      </c>
      <c r="L42" s="28"/>
      <c r="N42">
        <v>9418</v>
      </c>
    </row>
    <row r="43" spans="2:14" ht="11.25">
      <c r="B43" s="24">
        <v>2</v>
      </c>
      <c r="C43" s="25" t="str">
        <f>VLOOKUP(N43,'[1]LEDEN'!A:E,2,FALSE)</f>
        <v>VANDENHENDE John</v>
      </c>
      <c r="D43" s="26"/>
      <c r="E43" s="26"/>
      <c r="F43" s="24">
        <v>0</v>
      </c>
      <c r="G43" s="40"/>
      <c r="H43" s="24">
        <v>6</v>
      </c>
      <c r="I43" s="24">
        <v>53</v>
      </c>
      <c r="J43" s="27">
        <f t="shared" si="3"/>
        <v>0.113</v>
      </c>
      <c r="K43" s="24">
        <v>2</v>
      </c>
      <c r="L43" s="51">
        <v>4</v>
      </c>
      <c r="N43">
        <v>8871</v>
      </c>
    </row>
    <row r="44" spans="2:14" ht="11.25">
      <c r="B44" s="24">
        <v>3</v>
      </c>
      <c r="C44" s="25" t="str">
        <f>VLOOKUP(N44,'[1]LEDEN'!A:E,2,FALSE)</f>
        <v>GERSOULLE Marc</v>
      </c>
      <c r="D44" s="26"/>
      <c r="E44" s="26"/>
      <c r="F44" s="24">
        <v>0</v>
      </c>
      <c r="G44" s="40"/>
      <c r="H44" s="24">
        <v>9</v>
      </c>
      <c r="I44" s="24">
        <v>41</v>
      </c>
      <c r="J44" s="27">
        <f t="shared" si="3"/>
        <v>0.219</v>
      </c>
      <c r="K44" s="24">
        <v>3</v>
      </c>
      <c r="L44" s="51"/>
      <c r="N44">
        <v>9064</v>
      </c>
    </row>
    <row r="45" spans="2:14" ht="11.25">
      <c r="B45" s="24">
        <v>4</v>
      </c>
      <c r="C45" s="25" t="str">
        <f>VLOOKUP(N45,'[1]LEDEN'!A:E,2,FALSE)</f>
        <v>VANDENHENDE John</v>
      </c>
      <c r="D45" s="26"/>
      <c r="E45" s="26"/>
      <c r="F45" s="24">
        <v>0</v>
      </c>
      <c r="G45" s="40"/>
      <c r="H45" s="24">
        <v>14</v>
      </c>
      <c r="I45" s="24">
        <v>58</v>
      </c>
      <c r="J45" s="27">
        <f t="shared" si="3"/>
        <v>0.241</v>
      </c>
      <c r="K45" s="24">
        <v>2</v>
      </c>
      <c r="L45" s="51"/>
      <c r="N45">
        <v>8871</v>
      </c>
    </row>
    <row r="46" spans="2:12" ht="11.25" hidden="1">
      <c r="B46" s="24">
        <v>5</v>
      </c>
      <c r="C46" s="25" t="e">
        <f>VLOOKUP(N46,'[1]LEDEN'!A:E,2,FALSE)</f>
        <v>#N/A</v>
      </c>
      <c r="D46" s="26"/>
      <c r="E46" s="26"/>
      <c r="F46" s="24"/>
      <c r="G46" s="40"/>
      <c r="H46" s="24">
        <f>G46/8*7</f>
        <v>0</v>
      </c>
      <c r="I46" s="24"/>
      <c r="J46" s="27" t="e">
        <f t="shared" si="3"/>
        <v>#DIV/0!</v>
      </c>
      <c r="K46" s="24"/>
      <c r="L46" s="51"/>
    </row>
    <row r="47" spans="1:12" ht="12.75">
      <c r="A47" s="29"/>
      <c r="B47" s="30"/>
      <c r="C47" s="29"/>
      <c r="D47" s="29"/>
      <c r="E47" s="29" t="s">
        <v>20</v>
      </c>
      <c r="F47" s="31">
        <f>SUM(F42:F46)</f>
        <v>0</v>
      </c>
      <c r="G47" s="41">
        <f>SUM(G42:G46)</f>
        <v>0</v>
      </c>
      <c r="H47" s="31">
        <f>SUM(H42:H46)</f>
        <v>34</v>
      </c>
      <c r="I47" s="31">
        <f>SUM(I42:I46)</f>
        <v>177</v>
      </c>
      <c r="J47" s="32">
        <f t="shared" si="3"/>
        <v>0.192</v>
      </c>
      <c r="K47" s="31">
        <f>MAX(K42:K46)</f>
        <v>3</v>
      </c>
      <c r="L47" s="57" t="s">
        <v>28</v>
      </c>
    </row>
    <row r="48" spans="1:12" ht="4.5" customHeight="1" thickBot="1">
      <c r="A48" s="34"/>
      <c r="B48" s="35"/>
      <c r="C48" s="34"/>
      <c r="D48" s="34"/>
      <c r="E48" s="34"/>
      <c r="F48" s="35"/>
      <c r="G48" s="35"/>
      <c r="H48" s="35"/>
      <c r="I48" s="35"/>
      <c r="J48" s="35"/>
      <c r="K48" s="35"/>
      <c r="L48" s="34"/>
    </row>
    <row r="49" spans="6:11" ht="6" customHeight="1">
      <c r="F49" s="17"/>
      <c r="G49" s="17"/>
      <c r="H49" s="17"/>
      <c r="I49" s="17"/>
      <c r="J49" s="17"/>
      <c r="K49" s="17"/>
    </row>
    <row r="52" spans="2:11" ht="14.25">
      <c r="B52" s="46" t="s">
        <v>22</v>
      </c>
      <c r="C52" s="47"/>
      <c r="D52" s="48"/>
      <c r="E52" s="48"/>
      <c r="F52" s="48"/>
      <c r="G52" s="17"/>
      <c r="H52" s="17"/>
      <c r="I52" s="17"/>
      <c r="J52" s="17"/>
      <c r="K52" s="17"/>
    </row>
    <row r="53" spans="6:11" ht="11.25">
      <c r="F53" s="17"/>
      <c r="G53" s="17"/>
      <c r="H53" s="17"/>
      <c r="I53" s="17"/>
      <c r="J53" s="17"/>
      <c r="K53" s="17"/>
    </row>
    <row r="54" spans="6:11" ht="11.25">
      <c r="F54" s="17"/>
      <c r="G54" s="17"/>
      <c r="H54" s="17"/>
      <c r="I54" s="17"/>
      <c r="J54" s="17"/>
      <c r="K54" s="17"/>
    </row>
    <row r="55" spans="8:12" ht="15">
      <c r="H55" s="38"/>
      <c r="I55" s="52"/>
      <c r="J55" s="52"/>
      <c r="K55" s="52"/>
      <c r="L55" s="52"/>
    </row>
    <row r="56" spans="2:10" ht="15">
      <c r="B56" s="49" t="s">
        <v>23</v>
      </c>
      <c r="C56" s="49"/>
      <c r="D56" s="49"/>
      <c r="E56" s="49"/>
      <c r="F56" s="49"/>
      <c r="G56" s="49"/>
      <c r="H56" s="49"/>
      <c r="I56" s="49"/>
      <c r="J56" s="50"/>
    </row>
    <row r="57" spans="2:10" ht="15">
      <c r="B57" s="49" t="s">
        <v>24</v>
      </c>
      <c r="C57" s="49"/>
      <c r="D57" s="49"/>
      <c r="E57" s="49"/>
      <c r="F57" s="49"/>
      <c r="G57" s="49"/>
      <c r="H57" s="49"/>
      <c r="I57" s="49"/>
      <c r="J57" s="50"/>
    </row>
  </sheetData>
  <sheetProtection/>
  <mergeCells count="8">
    <mergeCell ref="L43:L46"/>
    <mergeCell ref="I55:L55"/>
    <mergeCell ref="C3:D3"/>
    <mergeCell ref="F3:I3"/>
    <mergeCell ref="K3:M3"/>
    <mergeCell ref="L10:L13"/>
    <mergeCell ref="L21:L24"/>
    <mergeCell ref="L32:L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Stilten</dc:creator>
  <cp:keywords/>
  <dc:description/>
  <cp:lastModifiedBy>Walter Stilten</cp:lastModifiedBy>
  <dcterms:created xsi:type="dcterms:W3CDTF">2014-03-16T09:05:54Z</dcterms:created>
  <dcterms:modified xsi:type="dcterms:W3CDTF">2014-03-16T09:30:54Z</dcterms:modified>
  <cp:category/>
  <cp:version/>
  <cp:contentType/>
  <cp:contentStatus/>
</cp:coreProperties>
</file>