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7256" windowHeight="8712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<sst xmlns="http://schemas.openxmlformats.org/spreadsheetml/2006/main" count="59" uniqueCount="26">
  <si>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</si>
  <si>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</si>
  <si>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</si>
  <si>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</si>
  <si>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</si>
  <si>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>MATCH</t>
  </si>
  <si>
    <t>datum:</t>
  </si>
  <si>
    <t>23&amp;24/02/2014</t>
  </si>
  <si>
    <t>Lokaal:</t>
  </si>
  <si>
    <t>KBC De Ster Ninove</t>
  </si>
  <si>
    <t xml:space="preserve">District : </t>
  </si>
  <si>
    <t>DENDERSTREEK</t>
  </si>
  <si>
    <t xml:space="preserve">Speler: </t>
  </si>
  <si>
    <t>Club:</t>
  </si>
  <si>
    <t>P.M.</t>
  </si>
  <si>
    <t>Caram:</t>
  </si>
  <si>
    <t>MB</t>
  </si>
  <si>
    <t>Beurten</t>
  </si>
  <si>
    <t>Gemiddelde</t>
  </si>
  <si>
    <t>Serie</t>
  </si>
  <si>
    <t>Pl.</t>
  </si>
  <si>
    <t>Totaal</t>
  </si>
  <si>
    <t>OG</t>
  </si>
  <si>
    <t>Wedstrijdleiding: Rudi Van Laethem</t>
  </si>
  <si>
    <r>
      <rPr>
        <i/>
        <sz val="12"/>
        <color indexed="8"/>
        <rFont val="Calibri"/>
        <family val="2"/>
      </rPr>
      <t xml:space="preserve">van </t>
    </r>
    <r>
      <rPr>
        <b/>
        <i/>
        <sz val="12"/>
        <color indexed="8"/>
        <rFont val="Calibri"/>
        <family val="2"/>
      </rPr>
      <t xml:space="preserve">12 &amp; 13 April 2014 </t>
    </r>
    <r>
      <rPr>
        <i/>
        <sz val="12"/>
        <color indexed="8"/>
        <rFont val="Calibri"/>
        <family val="2"/>
      </rPr>
      <t xml:space="preserve">in het district </t>
    </r>
    <r>
      <rPr>
        <b/>
        <i/>
        <sz val="12"/>
        <color indexed="8"/>
        <rFont val="Calibri"/>
        <family val="2"/>
      </rPr>
      <t>Gent.</t>
    </r>
  </si>
  <si>
    <r>
      <t xml:space="preserve">Karolien MATTHYS (K.OH) </t>
    </r>
    <r>
      <rPr>
        <i/>
        <sz val="12"/>
        <color indexed="8"/>
        <rFont val="Calibri"/>
        <family val="2"/>
      </rPr>
      <t xml:space="preserve">speelt de Gewestelijke Finale in het weekend </t>
    </r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</si>
</sst>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56">
    <font>
      <sz val="9"/>
      <color theme="1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8"/>
      <name val="MS Sans Serif"/>
      <family val="2"/>
    </font>
    <font>
      <b/>
      <sz val="7"/>
      <name val="MS Sans Serif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4999699890613556"/>
        <bgColor indexed="64"/>
      </patternFill>
    </fill>
    <fill>
      <patternFill patternType="gray0625">
        <bgColor theme="0" tint="-0.4999699890613556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28" fillId="0" borderId="0" xfId="0" applyFont="1" applyAlignment="1">
      <alignment horizontal="left"/>
    </xf>
    <xf numFmtId="0" fontId="49" fillId="0" borderId="25" xfId="0" applyFont="1" applyBorder="1" applyAlignment="1">
      <alignment/>
    </xf>
    <xf numFmtId="14" fontId="29" fillId="0" borderId="0" xfId="0" applyNumberFormat="1" applyFont="1" applyAlignment="1">
      <alignment/>
    </xf>
    <xf numFmtId="0" fontId="19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7" fillId="34" borderId="19" xfId="0" applyFont="1" applyFill="1" applyBorder="1" applyAlignment="1">
      <alignment horizontal="center"/>
    </xf>
    <xf numFmtId="0" fontId="35" fillId="35" borderId="19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35" fillId="33" borderId="19" xfId="0" applyFont="1" applyFill="1" applyBorder="1" applyAlignment="1">
      <alignment/>
    </xf>
    <xf numFmtId="0" fontId="35" fillId="33" borderId="19" xfId="0" applyFont="1" applyFill="1" applyBorder="1" applyAlignment="1">
      <alignment horizontal="center"/>
    </xf>
    <xf numFmtId="0" fontId="35" fillId="33" borderId="19" xfId="0" applyFont="1" applyFill="1" applyBorder="1" applyAlignment="1">
      <alignment horizontal="left"/>
    </xf>
    <xf numFmtId="0" fontId="36" fillId="33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65</xdr:row>
      <xdr:rowOff>19050</xdr:rowOff>
    </xdr:from>
    <xdr:to>
      <xdr:col>12</xdr:col>
      <xdr:colOff>247650</xdr:colOff>
      <xdr:row>69</xdr:row>
      <xdr:rowOff>95250</xdr:rowOff>
    </xdr:to>
    <xdr:sp>
      <xdr:nvSpPr>
        <xdr:cNvPr id="1" name="Rectangle 16"/>
        <xdr:cNvSpPr>
          <a:spLocks/>
        </xdr:cNvSpPr>
      </xdr:nvSpPr>
      <xdr:spPr>
        <a:xfrm>
          <a:off x="66675" y="8191500"/>
          <a:ext cx="7191375" cy="6858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DSB   --  STILTEN</a:t>
          </a:r>
          <a:r>
            <a:rPr lang="en-US" cap="none" sz="1300" b="1" i="0" u="none" baseline="0">
              <a:solidFill>
                <a:srgbClr val="000000"/>
              </a:solidFill>
            </a:rPr>
            <a:t> Rik</a:t>
          </a:r>
          <a:r>
            <a:rPr lang="en-US" cap="none" sz="1300" b="1" i="0" u="none" baseline="0">
              <a:solidFill>
                <a:srgbClr val="000000"/>
              </a:solidFill>
            </a:rPr>
            <a:t>-- Broekkouter 1  --  9200 Baasrode
</a:t>
          </a:r>
          <a:r>
            <a:rPr lang="en-US" cap="none" sz="1300" b="1" i="0" u="none" baseline="0">
              <a:solidFill>
                <a:srgbClr val="000000"/>
              </a:solidFill>
            </a:rPr>
            <a:t>GSM : 0486/68.62.62  --  e-mail : rikstilten@hotmail.com
</a:t>
          </a:r>
          <a:r>
            <a:rPr lang="en-US" cap="none" sz="1300" b="1" i="0" u="none" baseline="0">
              <a:solidFill>
                <a:srgbClr val="000000"/>
              </a:solidFill>
            </a:rPr>
            <a:t>Uitslag Rechtstreekse Districtfinale 2° klasse DRIEBANDEN MB-  2 maart 2014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alter\AppData\Roaming\Microsoft\Excel\uitslag%20districtfinales%20driebanden%20MB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33">
      <selection activeCell="G62" sqref="G62"/>
    </sheetView>
  </sheetViews>
  <sheetFormatPr defaultColWidth="9.140625" defaultRowHeight="12"/>
  <cols>
    <col min="1" max="1" width="10.7109375" style="0" customWidth="1"/>
    <col min="2" max="2" width="3.421875" style="21" customWidth="1"/>
    <col min="3" max="3" width="7.421875" style="0" customWidth="1"/>
    <col min="4" max="4" width="16.8515625" style="0" customWidth="1"/>
    <col min="5" max="5" width="10.00390625" style="0" customWidth="1"/>
    <col min="6" max="6" width="5.140625" style="0" customWidth="1"/>
    <col min="7" max="8" width="9.140625" style="0" customWidth="1"/>
    <col min="9" max="9" width="8.28125" style="0" customWidth="1"/>
    <col min="10" max="10" width="9.140625" style="0" customWidth="1"/>
    <col min="11" max="11" width="7.421875" style="0" customWidth="1"/>
    <col min="12" max="12" width="8.421875" style="0" customWidth="1"/>
    <col min="13" max="13" width="6.4218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12</v>
      </c>
      <c r="B6" s="23" t="str">
        <f>VLOOKUP(L6,'[1]LEDEN'!A:E,2,FALSE)</f>
        <v>MATTHYS Karolien</v>
      </c>
      <c r="C6" s="22"/>
      <c r="D6" s="22"/>
      <c r="E6" s="22"/>
      <c r="F6" s="22" t="s">
        <v>13</v>
      </c>
      <c r="G6" s="24" t="str">
        <f>VLOOKUP(L6,'[1]LEDEN'!A:E,3,FALSE)</f>
        <v>K.OH</v>
      </c>
      <c r="H6" s="24"/>
      <c r="I6" s="22"/>
      <c r="J6" s="22"/>
      <c r="K6" s="22"/>
      <c r="L6" s="25">
        <v>8093</v>
      </c>
    </row>
    <row r="7" ht="6" customHeight="1"/>
    <row r="8" spans="6:12" ht="11.25">
      <c r="F8" s="53" t="s">
        <v>14</v>
      </c>
      <c r="G8" s="51" t="s">
        <v>15</v>
      </c>
      <c r="H8" s="54" t="s">
        <v>16</v>
      </c>
      <c r="I8" s="55" t="s">
        <v>17</v>
      </c>
      <c r="J8" s="56" t="s">
        <v>18</v>
      </c>
      <c r="K8" s="54" t="s">
        <v>19</v>
      </c>
      <c r="L8" s="26" t="s">
        <v>20</v>
      </c>
    </row>
    <row r="9" spans="2:14" ht="15" customHeight="1">
      <c r="B9" s="27">
        <v>1</v>
      </c>
      <c r="C9" s="28" t="str">
        <f>VLOOKUP(N9,'[1]LEDEN'!A:E,2,FALSE)</f>
        <v>VAN GOETHEM Glenn</v>
      </c>
      <c r="D9" s="29"/>
      <c r="E9" s="29"/>
      <c r="F9" s="27">
        <v>2</v>
      </c>
      <c r="G9" s="52"/>
      <c r="H9" s="27">
        <v>27</v>
      </c>
      <c r="I9" s="27">
        <v>66</v>
      </c>
      <c r="J9" s="30">
        <f aca="true" t="shared" si="0" ref="J9:J15">ROUNDDOWN(H9/I9,3)</f>
        <v>0.409</v>
      </c>
      <c r="K9" s="27">
        <v>4</v>
      </c>
      <c r="L9" s="31"/>
      <c r="N9">
        <v>4301</v>
      </c>
    </row>
    <row r="10" spans="2:14" ht="15" customHeight="1">
      <c r="B10" s="27">
        <v>2</v>
      </c>
      <c r="C10" s="28" t="str">
        <f>VLOOKUP(N10,'[1]LEDEN'!A:E,2,FALSE)</f>
        <v>VLASSCHAERT Steven</v>
      </c>
      <c r="D10" s="29"/>
      <c r="E10" s="29"/>
      <c r="F10" s="27">
        <v>2</v>
      </c>
      <c r="G10" s="52"/>
      <c r="H10" s="27">
        <v>27</v>
      </c>
      <c r="I10" s="27">
        <v>53</v>
      </c>
      <c r="J10" s="30">
        <f t="shared" si="0"/>
        <v>0.509</v>
      </c>
      <c r="K10" s="27">
        <v>3</v>
      </c>
      <c r="L10" s="32">
        <v>1</v>
      </c>
      <c r="N10">
        <v>4350</v>
      </c>
    </row>
    <row r="11" spans="2:14" ht="15" customHeight="1">
      <c r="B11" s="27">
        <v>3</v>
      </c>
      <c r="C11" s="28" t="str">
        <f>VLOOKUP(N11,'[1]LEDEN'!A:E,2,FALSE)</f>
        <v>VANDE CAN Thierry</v>
      </c>
      <c r="D11" s="29"/>
      <c r="E11" s="29"/>
      <c r="F11" s="27">
        <v>2</v>
      </c>
      <c r="G11" s="52"/>
      <c r="H11" s="27">
        <v>27</v>
      </c>
      <c r="I11" s="27">
        <v>96</v>
      </c>
      <c r="J11" s="30">
        <f>ROUNDDOWN(H11/I11,3)</f>
        <v>0.281</v>
      </c>
      <c r="K11" s="27">
        <v>2</v>
      </c>
      <c r="L11" s="32"/>
      <c r="N11">
        <v>2338</v>
      </c>
    </row>
    <row r="12" spans="2:14" ht="15" customHeight="1">
      <c r="B12" s="27">
        <v>4</v>
      </c>
      <c r="C12" s="28" t="str">
        <f>VLOOKUP(N12,'[1]LEDEN'!A:E,2,FALSE)</f>
        <v>VANDE CAN Thierry</v>
      </c>
      <c r="D12" s="29"/>
      <c r="E12" s="29"/>
      <c r="F12" s="27">
        <v>2</v>
      </c>
      <c r="G12" s="52"/>
      <c r="H12" s="27">
        <v>27</v>
      </c>
      <c r="I12" s="27">
        <v>61</v>
      </c>
      <c r="J12" s="30">
        <f t="shared" si="0"/>
        <v>0.442</v>
      </c>
      <c r="K12" s="27">
        <v>3</v>
      </c>
      <c r="L12" s="32"/>
      <c r="N12">
        <v>2338</v>
      </c>
    </row>
    <row r="13" spans="2:12" ht="15" customHeight="1" hidden="1">
      <c r="B13" s="27">
        <v>4</v>
      </c>
      <c r="C13" s="28" t="e">
        <f>VLOOKUP(N13,'[1]LEDEN'!A:E,2,FALSE)</f>
        <v>#N/A</v>
      </c>
      <c r="D13" s="29"/>
      <c r="E13" s="29"/>
      <c r="F13" s="27"/>
      <c r="G13" s="52"/>
      <c r="H13" s="27">
        <f>G13/8*7</f>
        <v>0</v>
      </c>
      <c r="I13" s="27"/>
      <c r="J13" s="30" t="e">
        <f t="shared" si="0"/>
        <v>#DIV/0!</v>
      </c>
      <c r="K13" s="27"/>
      <c r="L13" s="32"/>
    </row>
    <row r="14" spans="2:12" ht="15" customHeight="1" hidden="1">
      <c r="B14" s="27">
        <v>5</v>
      </c>
      <c r="C14" s="28" t="e">
        <f>VLOOKUP(N14,'[1]LEDEN'!A:E,2,FALSE)</f>
        <v>#N/A</v>
      </c>
      <c r="D14" s="29"/>
      <c r="E14" s="29"/>
      <c r="F14" s="27"/>
      <c r="G14" s="52"/>
      <c r="H14" s="27">
        <f>G14/8*7</f>
        <v>0</v>
      </c>
      <c r="I14" s="27"/>
      <c r="J14" s="30" t="e">
        <f t="shared" si="0"/>
        <v>#DIV/0!</v>
      </c>
      <c r="K14" s="27"/>
      <c r="L14" s="32"/>
    </row>
    <row r="15" spans="1:13" ht="15" customHeight="1">
      <c r="A15" s="33"/>
      <c r="B15" s="34"/>
      <c r="C15" s="33"/>
      <c r="D15" s="33"/>
      <c r="E15" s="33" t="s">
        <v>21</v>
      </c>
      <c r="F15" s="35">
        <f>SUM(F9:F14)</f>
        <v>8</v>
      </c>
      <c r="G15" s="50">
        <f>SUM(G9:G14)</f>
        <v>0</v>
      </c>
      <c r="H15" s="35">
        <f>SUM(H9:H14)</f>
        <v>108</v>
      </c>
      <c r="I15" s="35">
        <f>SUM(I9:I14)</f>
        <v>276</v>
      </c>
      <c r="J15" s="36">
        <f t="shared" si="0"/>
        <v>0.391</v>
      </c>
      <c r="K15" s="35">
        <f>MAX(K9:K14)</f>
        <v>4</v>
      </c>
      <c r="L15" s="44" t="s">
        <v>22</v>
      </c>
      <c r="M15" s="37"/>
    </row>
    <row r="16" spans="1:12" ht="8.25" customHeight="1" thickBo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ht="7.5" customHeight="1"/>
    <row r="18" spans="1:12" ht="12.75">
      <c r="A18" s="22" t="s">
        <v>12</v>
      </c>
      <c r="B18" s="23" t="str">
        <f>VLOOKUP(L18,'[1]LEDEN'!A:E,2,FALSE)</f>
        <v>VAN GOETHEM Glenn</v>
      </c>
      <c r="C18" s="22"/>
      <c r="D18" s="22"/>
      <c r="E18" s="22"/>
      <c r="F18" s="22" t="s">
        <v>13</v>
      </c>
      <c r="G18" s="24" t="str">
        <f>VLOOKUP(L18,'[1]LEDEN'!A:E,3,FALSE)</f>
        <v>SMA</v>
      </c>
      <c r="H18" s="24"/>
      <c r="I18" s="22"/>
      <c r="J18" s="22"/>
      <c r="K18" s="22"/>
      <c r="L18" s="25">
        <v>4301</v>
      </c>
    </row>
    <row r="19" ht="6" customHeight="1"/>
    <row r="20" spans="6:12" ht="11.25">
      <c r="F20" s="53" t="s">
        <v>14</v>
      </c>
      <c r="G20" s="51" t="s">
        <v>15</v>
      </c>
      <c r="H20" s="54" t="s">
        <v>16</v>
      </c>
      <c r="I20" s="55" t="s">
        <v>17</v>
      </c>
      <c r="J20" s="56" t="s">
        <v>18</v>
      </c>
      <c r="K20" s="54" t="s">
        <v>19</v>
      </c>
      <c r="L20" s="26" t="s">
        <v>20</v>
      </c>
    </row>
    <row r="21" spans="2:14" ht="12">
      <c r="B21" s="27">
        <v>1</v>
      </c>
      <c r="C21" s="28" t="str">
        <f>VLOOKUP(N21,'[1]LEDEN'!A:E,2,FALSE)</f>
        <v>MATTHYS Karolien</v>
      </c>
      <c r="D21" s="29"/>
      <c r="E21" s="29"/>
      <c r="F21" s="27">
        <v>0</v>
      </c>
      <c r="G21" s="52"/>
      <c r="H21" s="27">
        <v>23</v>
      </c>
      <c r="I21" s="27">
        <v>66</v>
      </c>
      <c r="J21" s="30">
        <f aca="true" t="shared" si="1" ref="J21:J27">ROUNDDOWN(H21/I21,3)</f>
        <v>0.348</v>
      </c>
      <c r="K21" s="27">
        <v>3</v>
      </c>
      <c r="L21" s="31"/>
      <c r="N21">
        <v>8093</v>
      </c>
    </row>
    <row r="22" spans="2:14" ht="12">
      <c r="B22" s="27">
        <v>2</v>
      </c>
      <c r="C22" s="28" t="str">
        <f>VLOOKUP(N22,'[1]LEDEN'!A:E,2,FALSE)</f>
        <v>VANDE CAN Thierry</v>
      </c>
      <c r="D22" s="29"/>
      <c r="E22" s="29"/>
      <c r="F22" s="27">
        <v>0</v>
      </c>
      <c r="G22" s="52"/>
      <c r="H22" s="27">
        <v>19</v>
      </c>
      <c r="I22" s="27">
        <v>57</v>
      </c>
      <c r="J22" s="30">
        <f t="shared" si="1"/>
        <v>0.333</v>
      </c>
      <c r="K22" s="27">
        <v>4</v>
      </c>
      <c r="L22" s="32">
        <v>2</v>
      </c>
      <c r="N22">
        <v>2338</v>
      </c>
    </row>
    <row r="23" spans="2:14" ht="12">
      <c r="B23" s="27">
        <v>3</v>
      </c>
      <c r="C23" s="28" t="str">
        <f>VLOOKUP(N23,'[1]LEDEN'!A:E,2,FALSE)</f>
        <v>VLASSCHAERT Steven</v>
      </c>
      <c r="D23" s="29"/>
      <c r="E23" s="29"/>
      <c r="F23" s="27">
        <v>2</v>
      </c>
      <c r="G23" s="52"/>
      <c r="H23" s="27">
        <v>27</v>
      </c>
      <c r="I23" s="27">
        <v>43</v>
      </c>
      <c r="J23" s="30">
        <f t="shared" si="1"/>
        <v>0.627</v>
      </c>
      <c r="K23" s="27">
        <v>2</v>
      </c>
      <c r="L23" s="32"/>
      <c r="N23">
        <v>4350</v>
      </c>
    </row>
    <row r="24" spans="2:14" ht="12">
      <c r="B24" s="27">
        <v>4</v>
      </c>
      <c r="C24" s="28" t="str">
        <f>VLOOKUP(N24,'[1]LEDEN'!A:E,2,FALSE)</f>
        <v>VLASSCHAERT Steven</v>
      </c>
      <c r="D24" s="29"/>
      <c r="E24" s="29"/>
      <c r="F24" s="27">
        <v>2</v>
      </c>
      <c r="G24" s="52"/>
      <c r="H24" s="27">
        <v>27</v>
      </c>
      <c r="I24" s="27">
        <v>58</v>
      </c>
      <c r="J24" s="30">
        <f t="shared" si="1"/>
        <v>0.465</v>
      </c>
      <c r="K24" s="27">
        <v>4</v>
      </c>
      <c r="L24" s="32"/>
      <c r="N24">
        <v>4350</v>
      </c>
    </row>
    <row r="25" spans="2:12" ht="12" hidden="1">
      <c r="B25" s="27">
        <v>4</v>
      </c>
      <c r="C25" s="28" t="e">
        <f>VLOOKUP(N25,'[1]LEDEN'!A:E,2,FALSE)</f>
        <v>#N/A</v>
      </c>
      <c r="D25" s="29"/>
      <c r="E25" s="29"/>
      <c r="F25" s="27"/>
      <c r="G25" s="52"/>
      <c r="H25" s="27">
        <f>G25/8*7</f>
        <v>0</v>
      </c>
      <c r="I25" s="27"/>
      <c r="J25" s="30" t="e">
        <f t="shared" si="1"/>
        <v>#DIV/0!</v>
      </c>
      <c r="K25" s="27"/>
      <c r="L25" s="32"/>
    </row>
    <row r="26" spans="2:12" ht="12" hidden="1">
      <c r="B26" s="27">
        <v>5</v>
      </c>
      <c r="C26" s="28" t="e">
        <f>VLOOKUP(N26,'[1]LEDEN'!A:E,2,FALSE)</f>
        <v>#N/A</v>
      </c>
      <c r="D26" s="29"/>
      <c r="E26" s="29"/>
      <c r="F26" s="27"/>
      <c r="G26" s="52"/>
      <c r="H26" s="27">
        <f>G26/8*7</f>
        <v>0</v>
      </c>
      <c r="I26" s="27"/>
      <c r="J26" s="30" t="e">
        <f t="shared" si="1"/>
        <v>#DIV/0!</v>
      </c>
      <c r="K26" s="27"/>
      <c r="L26" s="32"/>
    </row>
    <row r="27" spans="1:12" ht="12.75">
      <c r="A27" s="33"/>
      <c r="B27" s="34"/>
      <c r="C27" s="33"/>
      <c r="D27" s="33"/>
      <c r="E27" s="33" t="s">
        <v>21</v>
      </c>
      <c r="F27" s="35">
        <f>SUM(F21:F26)</f>
        <v>4</v>
      </c>
      <c r="G27" s="50">
        <f>SUM(G21:G26)</f>
        <v>0</v>
      </c>
      <c r="H27" s="35">
        <f>SUM(H21:H26)</f>
        <v>96</v>
      </c>
      <c r="I27" s="35">
        <f>SUM(I21:I26)</f>
        <v>224</v>
      </c>
      <c r="J27" s="36">
        <f t="shared" si="1"/>
        <v>0.428</v>
      </c>
      <c r="K27" s="35">
        <f>MAX(K21:K26)</f>
        <v>4</v>
      </c>
      <c r="L27" s="44" t="s">
        <v>22</v>
      </c>
    </row>
    <row r="28" spans="1:12" ht="7.5" customHeight="1" thickBot="1">
      <c r="A28" s="38"/>
      <c r="B28" s="39"/>
      <c r="C28" s="38"/>
      <c r="D28" s="38"/>
      <c r="E28" s="38"/>
      <c r="F28" s="39"/>
      <c r="G28" s="39"/>
      <c r="H28" s="39"/>
      <c r="I28" s="39"/>
      <c r="J28" s="39"/>
      <c r="K28" s="39"/>
      <c r="L28" s="38"/>
    </row>
    <row r="29" spans="6:11" ht="3.75" customHeight="1">
      <c r="F29" s="21"/>
      <c r="G29" s="21"/>
      <c r="H29" s="21"/>
      <c r="I29" s="21"/>
      <c r="J29" s="21"/>
      <c r="K29" s="21"/>
    </row>
    <row r="30" spans="1:12" ht="12.75">
      <c r="A30" s="22" t="s">
        <v>12</v>
      </c>
      <c r="B30" s="23" t="str">
        <f>VLOOKUP(L30,'[1]LEDEN'!A:E,2,FALSE)</f>
        <v>VANDE CAN Thierry</v>
      </c>
      <c r="C30" s="22"/>
      <c r="D30" s="22"/>
      <c r="E30" s="22"/>
      <c r="F30" s="40" t="s">
        <v>13</v>
      </c>
      <c r="G30" s="41" t="str">
        <f>VLOOKUP(L30,'[1]LEDEN'!A:E,3,FALSE)</f>
        <v>STER</v>
      </c>
      <c r="H30" s="41"/>
      <c r="I30" s="40"/>
      <c r="J30" s="40"/>
      <c r="K30" s="40"/>
      <c r="L30" s="25">
        <v>2338</v>
      </c>
    </row>
    <row r="31" spans="6:11" ht="7.5" customHeight="1">
      <c r="F31" s="21"/>
      <c r="G31" s="21"/>
      <c r="H31" s="21"/>
      <c r="I31" s="21"/>
      <c r="J31" s="21"/>
      <c r="K31" s="21"/>
    </row>
    <row r="32" spans="6:12" ht="11.25">
      <c r="F32" s="54" t="s">
        <v>14</v>
      </c>
      <c r="G32" s="51" t="s">
        <v>15</v>
      </c>
      <c r="H32" s="54" t="s">
        <v>16</v>
      </c>
      <c r="I32" s="54" t="s">
        <v>17</v>
      </c>
      <c r="J32" s="56" t="s">
        <v>18</v>
      </c>
      <c r="K32" s="54" t="s">
        <v>19</v>
      </c>
      <c r="L32" s="26" t="s">
        <v>20</v>
      </c>
    </row>
    <row r="33" spans="2:14" ht="12">
      <c r="B33" s="27">
        <v>1</v>
      </c>
      <c r="C33" s="28" t="str">
        <f>VLOOKUP(N33,'[1]LEDEN'!A:E,2,FALSE)</f>
        <v>VLASSCHAERT Steven</v>
      </c>
      <c r="D33" s="29"/>
      <c r="E33" s="29"/>
      <c r="F33" s="27">
        <v>1</v>
      </c>
      <c r="G33" s="52"/>
      <c r="H33" s="27">
        <v>27</v>
      </c>
      <c r="I33" s="27">
        <v>79</v>
      </c>
      <c r="J33" s="30">
        <f aca="true" t="shared" si="2" ref="J33:J39">ROUNDDOWN(H33/I33,3)</f>
        <v>0.341</v>
      </c>
      <c r="K33" s="27">
        <v>3</v>
      </c>
      <c r="L33" s="31"/>
      <c r="N33">
        <v>4350</v>
      </c>
    </row>
    <row r="34" spans="2:14" ht="12">
      <c r="B34" s="27">
        <v>2</v>
      </c>
      <c r="C34" s="28" t="str">
        <f>VLOOKUP(N34,'[1]LEDEN'!A:E,2,FALSE)</f>
        <v>VAN GOETHEM Glenn</v>
      </c>
      <c r="D34" s="29"/>
      <c r="E34" s="29"/>
      <c r="F34" s="27">
        <v>2</v>
      </c>
      <c r="G34" s="52"/>
      <c r="H34" s="27">
        <v>27</v>
      </c>
      <c r="I34" s="27">
        <v>57</v>
      </c>
      <c r="J34" s="30">
        <f t="shared" si="2"/>
        <v>0.473</v>
      </c>
      <c r="K34" s="27">
        <v>4</v>
      </c>
      <c r="L34" s="32">
        <v>3</v>
      </c>
      <c r="N34">
        <v>4301</v>
      </c>
    </row>
    <row r="35" spans="2:14" ht="12">
      <c r="B35" s="27">
        <v>3</v>
      </c>
      <c r="C35" s="28" t="str">
        <f>VLOOKUP(N35,'[1]LEDEN'!A:E,2,FALSE)</f>
        <v>MATTHYS Karolien</v>
      </c>
      <c r="D35" s="29"/>
      <c r="E35" s="29"/>
      <c r="F35" s="27">
        <v>0</v>
      </c>
      <c r="G35" s="52"/>
      <c r="H35" s="27">
        <v>26</v>
      </c>
      <c r="I35" s="27">
        <v>96</v>
      </c>
      <c r="J35" s="30">
        <f t="shared" si="2"/>
        <v>0.27</v>
      </c>
      <c r="K35" s="27">
        <v>3</v>
      </c>
      <c r="L35" s="32"/>
      <c r="N35">
        <v>8093</v>
      </c>
    </row>
    <row r="36" spans="2:14" ht="12">
      <c r="B36" s="27">
        <v>4</v>
      </c>
      <c r="C36" s="28" t="str">
        <f>VLOOKUP(N36,'[1]LEDEN'!A:E,2,FALSE)</f>
        <v>MATTHYS Karolien</v>
      </c>
      <c r="D36" s="29"/>
      <c r="E36" s="29"/>
      <c r="F36" s="27">
        <v>0</v>
      </c>
      <c r="G36" s="52"/>
      <c r="H36" s="27">
        <v>22</v>
      </c>
      <c r="I36" s="27">
        <v>61</v>
      </c>
      <c r="J36" s="30">
        <f t="shared" si="2"/>
        <v>0.36</v>
      </c>
      <c r="K36" s="27">
        <v>3</v>
      </c>
      <c r="L36" s="32"/>
      <c r="N36">
        <v>8093</v>
      </c>
    </row>
    <row r="37" spans="2:12" ht="12" hidden="1">
      <c r="B37" s="27">
        <v>4</v>
      </c>
      <c r="C37" s="28" t="e">
        <f>VLOOKUP(N37,'[1]LEDEN'!A:E,2,FALSE)</f>
        <v>#N/A</v>
      </c>
      <c r="D37" s="29"/>
      <c r="E37" s="29"/>
      <c r="F37" s="27"/>
      <c r="G37" s="52"/>
      <c r="H37" s="27">
        <f>G37/8*7</f>
        <v>0</v>
      </c>
      <c r="I37" s="27"/>
      <c r="J37" s="30" t="e">
        <f t="shared" si="2"/>
        <v>#DIV/0!</v>
      </c>
      <c r="K37" s="27"/>
      <c r="L37" s="32"/>
    </row>
    <row r="38" spans="2:12" ht="12" hidden="1">
      <c r="B38" s="27">
        <v>5</v>
      </c>
      <c r="C38" s="28" t="e">
        <f>VLOOKUP(N38,'[1]LEDEN'!A:E,2,FALSE)</f>
        <v>#N/A</v>
      </c>
      <c r="D38" s="29"/>
      <c r="E38" s="29"/>
      <c r="F38" s="27"/>
      <c r="G38" s="52"/>
      <c r="H38" s="27">
        <f>G38/8*7</f>
        <v>0</v>
      </c>
      <c r="I38" s="27"/>
      <c r="J38" s="30" t="e">
        <f t="shared" si="2"/>
        <v>#DIV/0!</v>
      </c>
      <c r="K38" s="27"/>
      <c r="L38" s="32"/>
    </row>
    <row r="39" spans="1:12" ht="12.75">
      <c r="A39" s="33"/>
      <c r="B39" s="34"/>
      <c r="C39" s="33"/>
      <c r="D39" s="33"/>
      <c r="E39" s="33" t="s">
        <v>21</v>
      </c>
      <c r="F39" s="35">
        <f>SUM(F33:F38)</f>
        <v>3</v>
      </c>
      <c r="G39" s="50">
        <f>SUM(G33:G38)</f>
        <v>0</v>
      </c>
      <c r="H39" s="35">
        <f>SUM(H33:H38)</f>
        <v>102</v>
      </c>
      <c r="I39" s="35">
        <f>SUM(I33:I38)</f>
        <v>293</v>
      </c>
      <c r="J39" s="36">
        <f t="shared" si="2"/>
        <v>0.348</v>
      </c>
      <c r="K39" s="35">
        <f>MAX(K33:K38)</f>
        <v>4</v>
      </c>
      <c r="L39" s="44" t="s">
        <v>22</v>
      </c>
    </row>
    <row r="40" spans="1:12" ht="6.75" customHeight="1" thickBot="1">
      <c r="A40" s="38"/>
      <c r="B40" s="39"/>
      <c r="C40" s="38"/>
      <c r="D40" s="38"/>
      <c r="E40" s="38"/>
      <c r="F40" s="39"/>
      <c r="G40" s="39"/>
      <c r="H40" s="39"/>
      <c r="I40" s="39"/>
      <c r="J40" s="39"/>
      <c r="K40" s="39"/>
      <c r="L40" s="38"/>
    </row>
    <row r="41" spans="6:11" ht="6" customHeight="1">
      <c r="F41" s="21"/>
      <c r="G41" s="21"/>
      <c r="H41" s="21"/>
      <c r="I41" s="21"/>
      <c r="J41" s="21"/>
      <c r="K41" s="21"/>
    </row>
    <row r="42" spans="1:12" ht="13.5" customHeight="1">
      <c r="A42" s="22" t="s">
        <v>12</v>
      </c>
      <c r="B42" s="23" t="str">
        <f>VLOOKUP(L42,'[1]LEDEN'!A:E,2,FALSE)</f>
        <v>VLASSCHAERT Steven</v>
      </c>
      <c r="C42" s="22"/>
      <c r="D42" s="22"/>
      <c r="E42" s="22"/>
      <c r="F42" s="40" t="s">
        <v>13</v>
      </c>
      <c r="G42" s="41" t="str">
        <f>VLOOKUP(L42,'[1]LEDEN'!A:E,3,FALSE)</f>
        <v>STER</v>
      </c>
      <c r="H42" s="41"/>
      <c r="I42" s="40"/>
      <c r="J42" s="40"/>
      <c r="K42" s="40"/>
      <c r="L42" s="25">
        <v>4350</v>
      </c>
    </row>
    <row r="43" spans="6:11" ht="11.25">
      <c r="F43" s="21"/>
      <c r="G43" s="21"/>
      <c r="H43" s="21"/>
      <c r="I43" s="21"/>
      <c r="J43" s="21"/>
      <c r="K43" s="21"/>
    </row>
    <row r="44" spans="6:12" ht="11.25">
      <c r="F44" s="54" t="s">
        <v>14</v>
      </c>
      <c r="G44" s="51" t="s">
        <v>15</v>
      </c>
      <c r="H44" s="54" t="s">
        <v>16</v>
      </c>
      <c r="I44" s="54" t="s">
        <v>17</v>
      </c>
      <c r="J44" s="56" t="s">
        <v>18</v>
      </c>
      <c r="K44" s="54" t="s">
        <v>19</v>
      </c>
      <c r="L44" s="26" t="s">
        <v>20</v>
      </c>
    </row>
    <row r="45" spans="2:14" ht="12">
      <c r="B45" s="27">
        <v>1</v>
      </c>
      <c r="C45" s="28" t="str">
        <f>VLOOKUP(N45,'[1]LEDEN'!A:E,2,FALSE)</f>
        <v>VANDE CAN Thierry</v>
      </c>
      <c r="D45" s="29"/>
      <c r="E45" s="29"/>
      <c r="F45" s="27">
        <v>1</v>
      </c>
      <c r="G45" s="52"/>
      <c r="H45" s="27">
        <v>27</v>
      </c>
      <c r="I45" s="27">
        <v>79</v>
      </c>
      <c r="J45" s="30">
        <f aca="true" t="shared" si="3" ref="J45:J51">ROUNDDOWN(H45/I45,3)</f>
        <v>0.341</v>
      </c>
      <c r="K45" s="27">
        <v>3</v>
      </c>
      <c r="L45" s="31"/>
      <c r="N45">
        <v>2338</v>
      </c>
    </row>
    <row r="46" spans="2:14" ht="12">
      <c r="B46" s="27">
        <v>2</v>
      </c>
      <c r="C46" s="28" t="str">
        <f>VLOOKUP(N46,'[1]LEDEN'!A:E,2,FALSE)</f>
        <v>MATTHYS Karolien</v>
      </c>
      <c r="D46" s="29"/>
      <c r="E46" s="29"/>
      <c r="F46" s="27">
        <v>0</v>
      </c>
      <c r="G46" s="52"/>
      <c r="H46" s="27">
        <v>23</v>
      </c>
      <c r="I46" s="27">
        <v>53</v>
      </c>
      <c r="J46" s="30">
        <f t="shared" si="3"/>
        <v>0.433</v>
      </c>
      <c r="K46" s="27">
        <v>3</v>
      </c>
      <c r="L46" s="32">
        <v>4</v>
      </c>
      <c r="N46">
        <v>8093</v>
      </c>
    </row>
    <row r="47" spans="2:14" ht="12">
      <c r="B47" s="27">
        <v>3</v>
      </c>
      <c r="C47" s="28" t="str">
        <f>VLOOKUP(N47,'[1]LEDEN'!A:E,2,FALSE)</f>
        <v>VAN GOETHEM Glenn</v>
      </c>
      <c r="D47" s="29"/>
      <c r="E47" s="29"/>
      <c r="F47" s="27">
        <v>0</v>
      </c>
      <c r="G47" s="52"/>
      <c r="H47" s="27">
        <v>16</v>
      </c>
      <c r="I47" s="27">
        <v>43</v>
      </c>
      <c r="J47" s="30">
        <f t="shared" si="3"/>
        <v>0.372</v>
      </c>
      <c r="K47" s="27">
        <v>2</v>
      </c>
      <c r="L47" s="32"/>
      <c r="N47">
        <v>4301</v>
      </c>
    </row>
    <row r="48" spans="2:14" ht="12">
      <c r="B48" s="27">
        <v>4</v>
      </c>
      <c r="C48" s="28" t="str">
        <f>VLOOKUP(N48,'[1]LEDEN'!A:E,2,FALSE)</f>
        <v>VAN GOETHEM Glenn</v>
      </c>
      <c r="D48" s="29"/>
      <c r="E48" s="29"/>
      <c r="F48" s="27">
        <v>0</v>
      </c>
      <c r="G48" s="52"/>
      <c r="H48" s="27">
        <v>20</v>
      </c>
      <c r="I48" s="27">
        <v>58</v>
      </c>
      <c r="J48" s="30">
        <f t="shared" si="3"/>
        <v>0.344</v>
      </c>
      <c r="K48" s="27">
        <v>2</v>
      </c>
      <c r="L48" s="32"/>
      <c r="N48">
        <v>4301</v>
      </c>
    </row>
    <row r="49" spans="2:12" ht="12" hidden="1">
      <c r="B49" s="27">
        <v>4</v>
      </c>
      <c r="C49" s="28" t="e">
        <f>VLOOKUP(N49,'[1]LEDEN'!A:E,2,FALSE)</f>
        <v>#N/A</v>
      </c>
      <c r="D49" s="29"/>
      <c r="E49" s="29"/>
      <c r="F49" s="27"/>
      <c r="G49" s="52"/>
      <c r="H49" s="27">
        <f>G49/8*7</f>
        <v>0</v>
      </c>
      <c r="I49" s="27"/>
      <c r="J49" s="30" t="e">
        <f t="shared" si="3"/>
        <v>#DIV/0!</v>
      </c>
      <c r="K49" s="27"/>
      <c r="L49" s="32"/>
    </row>
    <row r="50" spans="2:12" ht="12" hidden="1">
      <c r="B50" s="27">
        <v>5</v>
      </c>
      <c r="C50" s="28" t="e">
        <f>VLOOKUP(N50,'[1]LEDEN'!A:E,2,FALSE)</f>
        <v>#N/A</v>
      </c>
      <c r="D50" s="29"/>
      <c r="E50" s="29"/>
      <c r="F50" s="27"/>
      <c r="G50" s="52"/>
      <c r="H50" s="27">
        <f>G50/8*7</f>
        <v>0</v>
      </c>
      <c r="I50" s="27"/>
      <c r="J50" s="30" t="e">
        <f t="shared" si="3"/>
        <v>#DIV/0!</v>
      </c>
      <c r="K50" s="27"/>
      <c r="L50" s="32"/>
    </row>
    <row r="51" spans="1:12" ht="12.75">
      <c r="A51" s="33"/>
      <c r="B51" s="34"/>
      <c r="C51" s="33"/>
      <c r="D51" s="33"/>
      <c r="E51" s="33" t="s">
        <v>21</v>
      </c>
      <c r="F51" s="35">
        <f>SUM(F45:F50)</f>
        <v>1</v>
      </c>
      <c r="G51" s="50">
        <f>SUM(G45:G50)</f>
        <v>0</v>
      </c>
      <c r="H51" s="35">
        <f>SUM(H45:H50)</f>
        <v>86</v>
      </c>
      <c r="I51" s="35">
        <f>SUM(I45:I50)</f>
        <v>233</v>
      </c>
      <c r="J51" s="36">
        <f t="shared" si="3"/>
        <v>0.369</v>
      </c>
      <c r="K51" s="35">
        <f>MAX(K45:K50)</f>
        <v>3</v>
      </c>
      <c r="L51" s="44" t="s">
        <v>22</v>
      </c>
    </row>
    <row r="52" spans="1:12" ht="4.5" customHeight="1" thickBot="1">
      <c r="A52" s="38"/>
      <c r="B52" s="39"/>
      <c r="C52" s="38"/>
      <c r="D52" s="38"/>
      <c r="E52" s="38"/>
      <c r="F52" s="39"/>
      <c r="G52" s="39"/>
      <c r="H52" s="39"/>
      <c r="I52" s="39"/>
      <c r="J52" s="39"/>
      <c r="K52" s="39"/>
      <c r="L52" s="38"/>
    </row>
    <row r="53" spans="6:11" ht="6" customHeight="1">
      <c r="F53" s="21"/>
      <c r="G53" s="21"/>
      <c r="H53" s="21"/>
      <c r="I53" s="21"/>
      <c r="J53" s="21"/>
      <c r="K53" s="21"/>
    </row>
    <row r="56" spans="2:11" ht="14.25">
      <c r="B56" s="45" t="s">
        <v>23</v>
      </c>
      <c r="C56" s="46"/>
      <c r="D56" s="47"/>
      <c r="E56" s="47"/>
      <c r="F56" s="47"/>
      <c r="G56" s="21"/>
      <c r="H56" s="21"/>
      <c r="I56" s="21"/>
      <c r="J56" s="21"/>
      <c r="K56" s="21"/>
    </row>
    <row r="57" spans="6:11" ht="11.25">
      <c r="F57" s="21"/>
      <c r="G57" s="21"/>
      <c r="H57" s="21"/>
      <c r="I57" s="21"/>
      <c r="J57" s="21"/>
      <c r="K57" s="21"/>
    </row>
    <row r="58" spans="6:11" ht="11.25">
      <c r="F58" s="21"/>
      <c r="G58" s="21"/>
      <c r="H58" s="21"/>
      <c r="I58" s="21"/>
      <c r="J58" s="21"/>
      <c r="K58" s="21"/>
    </row>
    <row r="59" spans="8:12" ht="15">
      <c r="H59" s="42"/>
      <c r="I59" s="43"/>
      <c r="J59" s="43"/>
      <c r="K59" s="43"/>
      <c r="L59" s="43"/>
    </row>
    <row r="60" spans="2:10" ht="15">
      <c r="B60" s="48" t="s">
        <v>25</v>
      </c>
      <c r="C60" s="48"/>
      <c r="D60" s="48"/>
      <c r="E60" s="48"/>
      <c r="F60" s="48"/>
      <c r="G60" s="48"/>
      <c r="H60" s="48"/>
      <c r="I60" s="48"/>
      <c r="J60" s="49"/>
    </row>
    <row r="61" spans="2:10" ht="15">
      <c r="B61" s="48" t="s">
        <v>24</v>
      </c>
      <c r="C61" s="48"/>
      <c r="D61" s="48"/>
      <c r="E61" s="48"/>
      <c r="F61" s="48"/>
      <c r="G61" s="48"/>
      <c r="H61" s="48"/>
      <c r="I61" s="48"/>
      <c r="J61" s="49"/>
    </row>
  </sheetData>
  <sheetProtection/>
  <mergeCells count="8">
    <mergeCell ref="L46:L50"/>
    <mergeCell ref="I59:L59"/>
    <mergeCell ref="C3:D3"/>
    <mergeCell ref="F3:I3"/>
    <mergeCell ref="K3:M3"/>
    <mergeCell ref="L10:L14"/>
    <mergeCell ref="L22:L26"/>
    <mergeCell ref="L34:L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Stilten</dc:creator>
  <cp:keywords/>
  <dc:description/>
  <cp:lastModifiedBy>Walter Stilten</cp:lastModifiedBy>
  <dcterms:created xsi:type="dcterms:W3CDTF">2014-03-16T09:31:29Z</dcterms:created>
  <dcterms:modified xsi:type="dcterms:W3CDTF">2014-03-16T09:45:21Z</dcterms:modified>
  <cp:category/>
  <cp:version/>
  <cp:contentType/>
  <cp:contentStatus/>
</cp:coreProperties>
</file>