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2035" windowHeight="952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27" i="1" l="1"/>
  <c r="I27" i="1"/>
  <c r="G27" i="1"/>
  <c r="F27" i="1"/>
  <c r="J26" i="1"/>
  <c r="H26" i="1"/>
  <c r="C26" i="1"/>
  <c r="H25" i="1"/>
  <c r="J25" i="1" s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J12" i="1"/>
  <c r="C12" i="1"/>
  <c r="J11" i="1"/>
  <c r="C11" i="1"/>
  <c r="J10" i="1"/>
  <c r="C10" i="1"/>
  <c r="J9" i="1"/>
  <c r="C9" i="1"/>
  <c r="G6" i="1"/>
  <c r="B6" i="1"/>
  <c r="H15" i="1" l="1"/>
  <c r="J15" i="1" s="1"/>
  <c r="H27" i="1"/>
  <c r="J27" i="1" s="1"/>
</calcChain>
</file>

<file path=xl/sharedStrings.xml><?xml version="1.0" encoding="utf-8"?>
<sst xmlns="http://schemas.openxmlformats.org/spreadsheetml/2006/main" count="33" uniqueCount="24">
  <si>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</si>
  <si>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</si>
  <si>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</si>
  <si>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</si>
  <si>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KLASSE VRIJSPEL</t>
  </si>
  <si>
    <t xml:space="preserve">        KLEIN</t>
  </si>
  <si>
    <t>datum:</t>
  </si>
  <si>
    <t>Lokaal: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</si>
  <si>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</si>
  <si>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</si>
  <si>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</si>
  <si>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</si>
  <si>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</si>
  <si>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</si>
  <si>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</si>
  <si>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</si>
  <si>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</si>
  <si>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</si>
  <si>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Wedstrijdleiding: Van den Bossche Christian/Stilten Rik</t>
  </si>
  <si>
    <r>
      <t xml:space="preserve">VAN GOETHEM Glenn  (SMA)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</si>
  <si>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8 &amp; 9 december 2012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</si>
  <si>
    <t>19/10 &amp; 21/10/12</t>
  </si>
  <si>
    <t>KBC Sint Martinus</t>
  </si>
  <si>
    <t>Denderstreek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</si>
</sst>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3" fillId="0" borderId="0" xfId="0" applyFont="1"/>
    <xf numFmtId="0" fontId="16" fillId="0" borderId="0" xfId="0" applyFont="1"/>
    <xf numFmtId="0" fontId="1" fillId="0" borderId="0" xfId="0" applyFont="1"/>
    <xf numFmtId="0" fontId="14" fillId="0" borderId="0" xfId="0" applyFont="1" applyAlignment="1"/>
    <xf numFmtId="14" fontId="15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38</xdr:row>
      <xdr:rowOff>38100</xdr:rowOff>
    </xdr:from>
    <xdr:to>
      <xdr:col>12</xdr:col>
      <xdr:colOff>355600</xdr:colOff>
      <xdr:row>41</xdr:row>
      <xdr:rowOff>142875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90500" y="62293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2° klasse vrijspel KB-  21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2012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2-13/uitslagen%20districtfinales%202012-2013/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 "/>
      <sheetName val="distrf7"/>
      <sheetName val="distrf6"/>
      <sheetName val="distrf5"/>
      <sheetName val="distrf4"/>
      <sheetName val="distrf3"/>
      <sheetName val="distrf2"/>
      <sheetName val="distrf1"/>
      <sheetName val="distrfexc"/>
      <sheetName val="SAMENVATTING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 t="str">
            <v>0173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 t="str">
            <v>00170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L33" sqref="L33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21</v>
      </c>
      <c r="D3" s="11"/>
      <c r="E3" s="12" t="s">
        <v>7</v>
      </c>
      <c r="F3" s="13" t="s">
        <v>22</v>
      </c>
      <c r="G3" s="13"/>
      <c r="H3" s="13"/>
      <c r="I3" s="13"/>
      <c r="J3" s="14" t="s">
        <v>8</v>
      </c>
      <c r="K3" s="15" t="s">
        <v>23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9</v>
      </c>
      <c r="B6" s="23" t="str">
        <f>VLOOKUP(L6,[1]LEDEN!A$1:E$65536,2,FALSE)</f>
        <v>VAN GOETHEM Glenn</v>
      </c>
      <c r="C6" s="22"/>
      <c r="D6" s="22"/>
      <c r="E6" s="22"/>
      <c r="F6" s="22" t="s">
        <v>10</v>
      </c>
      <c r="G6" s="24" t="str">
        <f>VLOOKUP(L6,[1]LEDEN!A$1:E$65536,3,FALSE)</f>
        <v>SMA</v>
      </c>
      <c r="H6" s="24"/>
      <c r="I6" s="22"/>
      <c r="J6" s="22"/>
      <c r="K6" s="22"/>
      <c r="L6" s="25">
        <v>4301</v>
      </c>
    </row>
    <row r="7" spans="1:14" ht="6" customHeight="1" x14ac:dyDescent="0.25"/>
    <row r="8" spans="1:14" x14ac:dyDescent="0.25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5">
      <c r="B9" s="30">
        <v>1</v>
      </c>
      <c r="C9" s="31" t="str">
        <f>VLOOKUP(N9,[1]LEDEN!A$1:E$65536,2,FALSE)</f>
        <v>MATTENS Roger</v>
      </c>
      <c r="D9" s="32"/>
      <c r="E9" s="32"/>
      <c r="F9" s="30">
        <v>2</v>
      </c>
      <c r="G9" s="30"/>
      <c r="H9" s="30">
        <v>160</v>
      </c>
      <c r="I9" s="30">
        <v>18</v>
      </c>
      <c r="J9" s="33">
        <f t="shared" ref="J9:J15" si="0">ROUNDDOWN(H9/I9,2)</f>
        <v>8.8800000000000008</v>
      </c>
      <c r="K9" s="30">
        <v>28</v>
      </c>
      <c r="L9" s="34"/>
      <c r="N9">
        <v>4294</v>
      </c>
    </row>
    <row r="10" spans="1:14" ht="15" customHeight="1" x14ac:dyDescent="0.25">
      <c r="B10" s="30">
        <v>2</v>
      </c>
      <c r="C10" s="31" t="str">
        <f>VLOOKUP(N10,[1]LEDEN!A$1:E$65536,2,FALSE)</f>
        <v>MATTENS Roger</v>
      </c>
      <c r="D10" s="32"/>
      <c r="E10" s="32"/>
      <c r="F10" s="30">
        <v>2</v>
      </c>
      <c r="G10" s="30"/>
      <c r="H10" s="30">
        <v>160</v>
      </c>
      <c r="I10" s="30">
        <v>23</v>
      </c>
      <c r="J10" s="33">
        <f t="shared" si="0"/>
        <v>6.95</v>
      </c>
      <c r="K10" s="30">
        <v>39</v>
      </c>
      <c r="L10" s="35">
        <v>1</v>
      </c>
      <c r="N10">
        <v>4294</v>
      </c>
    </row>
    <row r="11" spans="1:14" ht="15" customHeight="1" x14ac:dyDescent="0.25">
      <c r="B11" s="30">
        <v>3</v>
      </c>
      <c r="C11" s="31" t="str">
        <f>VLOOKUP(N11,[1]LEDEN!A$1:E$65536,2,FALSE)</f>
        <v>MATTENS Roger</v>
      </c>
      <c r="D11" s="32"/>
      <c r="E11" s="32"/>
      <c r="F11" s="30">
        <v>0</v>
      </c>
      <c r="G11" s="30"/>
      <c r="H11" s="30">
        <v>116</v>
      </c>
      <c r="I11" s="30">
        <v>39</v>
      </c>
      <c r="J11" s="33">
        <f t="shared" si="0"/>
        <v>2.97</v>
      </c>
      <c r="K11" s="30">
        <v>19</v>
      </c>
      <c r="L11" s="35"/>
      <c r="N11">
        <v>4294</v>
      </c>
    </row>
    <row r="12" spans="1:14" ht="15" customHeight="1" x14ac:dyDescent="0.25">
      <c r="B12" s="30">
        <v>4</v>
      </c>
      <c r="C12" s="31" t="str">
        <f>VLOOKUP(N12,[1]LEDEN!A$1:E$65536,2,FALSE)</f>
        <v>MATTENS Roger</v>
      </c>
      <c r="D12" s="32"/>
      <c r="E12" s="32"/>
      <c r="F12" s="30">
        <v>0</v>
      </c>
      <c r="G12" s="30"/>
      <c r="H12" s="30">
        <v>104</v>
      </c>
      <c r="I12" s="30">
        <v>14</v>
      </c>
      <c r="J12" s="33">
        <f t="shared" si="0"/>
        <v>7.42</v>
      </c>
      <c r="K12" s="30">
        <v>31</v>
      </c>
      <c r="L12" s="35"/>
      <c r="N12">
        <v>4294</v>
      </c>
    </row>
    <row r="13" spans="1:14" ht="15" hidden="1" customHeight="1" x14ac:dyDescent="0.25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hidden="1" customHeight="1" x14ac:dyDescent="0.25">
      <c r="B14" s="30">
        <v>5</v>
      </c>
      <c r="C14" s="31" t="e">
        <f>VLOOKUP(N14,[1]LEDEN!A$1:E$65536,2,FALSE)</f>
        <v>#N/A</v>
      </c>
      <c r="D14" s="32"/>
      <c r="E14" s="32"/>
      <c r="F14" s="30"/>
      <c r="G14" s="30"/>
      <c r="H14" s="30">
        <f>G14/8*7</f>
        <v>0</v>
      </c>
      <c r="I14" s="30"/>
      <c r="J14" s="33" t="e">
        <f t="shared" si="0"/>
        <v>#DIV/0!</v>
      </c>
      <c r="K14" s="30"/>
      <c r="L14" s="35"/>
    </row>
    <row r="15" spans="1:14" ht="15" customHeight="1" x14ac:dyDescent="0.25">
      <c r="A15" s="36"/>
      <c r="B15" s="37"/>
      <c r="C15" s="36"/>
      <c r="D15" s="36"/>
      <c r="E15" s="36" t="s">
        <v>17</v>
      </c>
      <c r="F15" s="38">
        <f>SUM(F9:F14)</f>
        <v>4</v>
      </c>
      <c r="G15" s="38">
        <f>SUM(G9:G14)</f>
        <v>0</v>
      </c>
      <c r="H15" s="38">
        <f>SUM(H9:H14)</f>
        <v>540</v>
      </c>
      <c r="I15" s="38">
        <f>SUM(I9:I14)</f>
        <v>94</v>
      </c>
      <c r="J15" s="39">
        <f t="shared" si="0"/>
        <v>5.74</v>
      </c>
      <c r="K15" s="38">
        <f>MAX(K9:K14)</f>
        <v>39</v>
      </c>
      <c r="L15" s="40"/>
      <c r="M15" s="41"/>
    </row>
    <row r="16" spans="1:14" ht="8.25" customHeight="1" thickBot="1" x14ac:dyDescent="0.3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4" ht="7.5" customHeight="1" x14ac:dyDescent="0.25"/>
    <row r="18" spans="1:14" x14ac:dyDescent="0.25">
      <c r="A18" s="22" t="s">
        <v>9</v>
      </c>
      <c r="B18" s="23" t="str">
        <f>VLOOKUP(L18,[1]LEDEN!A$1:E$65536,2,FALSE)</f>
        <v>MATTENS Roger</v>
      </c>
      <c r="C18" s="22"/>
      <c r="D18" s="22"/>
      <c r="E18" s="22"/>
      <c r="F18" s="22" t="s">
        <v>10</v>
      </c>
      <c r="G18" s="24" t="str">
        <f>VLOOKUP(L18,[1]LEDEN!A$1:E$65536,3,FALSE)</f>
        <v>SMA</v>
      </c>
      <c r="H18" s="24"/>
      <c r="I18" s="22"/>
      <c r="J18" s="22"/>
      <c r="K18" s="22"/>
      <c r="L18" s="44">
        <v>4294</v>
      </c>
    </row>
    <row r="19" spans="1:14" ht="6" customHeight="1" x14ac:dyDescent="0.25"/>
    <row r="20" spans="1:14" x14ac:dyDescent="0.25">
      <c r="F20" s="26" t="s">
        <v>11</v>
      </c>
      <c r="G20" s="27" t="s">
        <v>12</v>
      </c>
      <c r="H20" s="27">
        <v>2.2999999999999998</v>
      </c>
      <c r="I20" s="28" t="s">
        <v>13</v>
      </c>
      <c r="J20" s="29" t="s">
        <v>14</v>
      </c>
      <c r="K20" s="27" t="s">
        <v>15</v>
      </c>
      <c r="L20" s="27" t="s">
        <v>16</v>
      </c>
    </row>
    <row r="21" spans="1:14" x14ac:dyDescent="0.25">
      <c r="B21" s="30">
        <v>1</v>
      </c>
      <c r="C21" s="31" t="str">
        <f>VLOOKUP(N21,[1]LEDEN!A$1:E$65536,2,FALSE)</f>
        <v>VAN GOETHEM Glenn</v>
      </c>
      <c r="D21" s="32"/>
      <c r="E21" s="32"/>
      <c r="F21" s="30">
        <v>0</v>
      </c>
      <c r="G21" s="30"/>
      <c r="H21" s="30">
        <v>84</v>
      </c>
      <c r="I21" s="30">
        <v>18</v>
      </c>
      <c r="J21" s="33">
        <f t="shared" ref="J21:J27" si="1">ROUNDDOWN(H21/I21,2)</f>
        <v>4.66</v>
      </c>
      <c r="K21" s="30">
        <v>27</v>
      </c>
      <c r="L21" s="34"/>
      <c r="N21">
        <v>4301</v>
      </c>
    </row>
    <row r="22" spans="1:14" x14ac:dyDescent="0.25">
      <c r="B22" s="30">
        <v>2</v>
      </c>
      <c r="C22" s="31" t="str">
        <f>VLOOKUP(N22,[1]LEDEN!A$1:E$65536,2,FALSE)</f>
        <v>VAN GOETHEM Glenn</v>
      </c>
      <c r="D22" s="32"/>
      <c r="E22" s="32"/>
      <c r="F22" s="30">
        <v>0</v>
      </c>
      <c r="G22" s="30"/>
      <c r="H22" s="30">
        <v>135</v>
      </c>
      <c r="I22" s="30">
        <v>23</v>
      </c>
      <c r="J22" s="33">
        <f t="shared" si="1"/>
        <v>5.86</v>
      </c>
      <c r="K22" s="30">
        <v>29</v>
      </c>
      <c r="L22" s="35">
        <v>2</v>
      </c>
      <c r="N22">
        <v>4301</v>
      </c>
    </row>
    <row r="23" spans="1:14" x14ac:dyDescent="0.25">
      <c r="B23" s="30">
        <v>3</v>
      </c>
      <c r="C23" s="31" t="str">
        <f>VLOOKUP(N23,[1]LEDEN!A$1:E$65536,2,FALSE)</f>
        <v>VAN GOETHEM Glenn</v>
      </c>
      <c r="D23" s="32"/>
      <c r="E23" s="32"/>
      <c r="F23" s="30">
        <v>2</v>
      </c>
      <c r="G23" s="30"/>
      <c r="H23" s="30">
        <v>160</v>
      </c>
      <c r="I23" s="30">
        <v>39</v>
      </c>
      <c r="J23" s="33">
        <f t="shared" si="1"/>
        <v>4.0999999999999996</v>
      </c>
      <c r="K23" s="30">
        <v>25</v>
      </c>
      <c r="L23" s="35"/>
      <c r="N23">
        <v>4301</v>
      </c>
    </row>
    <row r="24" spans="1:14" x14ac:dyDescent="0.25">
      <c r="B24" s="30">
        <v>4</v>
      </c>
      <c r="C24" s="31" t="str">
        <f>VLOOKUP(N24,[1]LEDEN!A$1:E$65536,2,FALSE)</f>
        <v>VAN GOETHEM Glenn</v>
      </c>
      <c r="D24" s="32"/>
      <c r="E24" s="32"/>
      <c r="F24" s="30">
        <v>2</v>
      </c>
      <c r="G24" s="30"/>
      <c r="H24" s="30">
        <v>160</v>
      </c>
      <c r="I24" s="30">
        <v>14</v>
      </c>
      <c r="J24" s="33">
        <f t="shared" si="1"/>
        <v>11.42</v>
      </c>
      <c r="K24" s="30">
        <v>65</v>
      </c>
      <c r="L24" s="35"/>
      <c r="N24">
        <v>4301</v>
      </c>
    </row>
    <row r="25" spans="1:14" hidden="1" x14ac:dyDescent="0.25">
      <c r="B25" s="30"/>
      <c r="C25" s="31" t="e">
        <f>VLOOKUP(N25,[1]LEDEN!A$1:E$65536,2,FALSE)</f>
        <v>#N/A</v>
      </c>
      <c r="D25" s="32"/>
      <c r="E25" s="32"/>
      <c r="F25" s="30"/>
      <c r="G25" s="30"/>
      <c r="H25" s="30">
        <f>G25/8*7</f>
        <v>0</v>
      </c>
      <c r="I25" s="30"/>
      <c r="J25" s="33" t="e">
        <f t="shared" si="1"/>
        <v>#DIV/0!</v>
      </c>
      <c r="K25" s="30"/>
      <c r="L25" s="35"/>
    </row>
    <row r="26" spans="1:14" hidden="1" x14ac:dyDescent="0.25">
      <c r="B26" s="30"/>
      <c r="C26" s="31" t="e">
        <f>VLOOKUP(N26,[1]LEDEN!A$1:E$65536,2,FALSE)</f>
        <v>#N/A</v>
      </c>
      <c r="D26" s="32"/>
      <c r="E26" s="32"/>
      <c r="F26" s="30"/>
      <c r="G26" s="30"/>
      <c r="H26" s="30">
        <f>G26/8*7</f>
        <v>0</v>
      </c>
      <c r="I26" s="30"/>
      <c r="J26" s="33" t="e">
        <f t="shared" si="1"/>
        <v>#DIV/0!</v>
      </c>
      <c r="K26" s="30"/>
      <c r="L26" s="35"/>
    </row>
    <row r="27" spans="1:14" x14ac:dyDescent="0.25">
      <c r="A27" s="36"/>
      <c r="B27" s="37"/>
      <c r="C27" s="36"/>
      <c r="D27" s="36"/>
      <c r="E27" s="36" t="s">
        <v>17</v>
      </c>
      <c r="F27" s="38">
        <f>SUM(F21:F26)</f>
        <v>4</v>
      </c>
      <c r="G27" s="38">
        <f>SUM(G21:G26)</f>
        <v>0</v>
      </c>
      <c r="H27" s="38">
        <f>SUM(H21:H26)</f>
        <v>539</v>
      </c>
      <c r="I27" s="38">
        <f>SUM(I21:I26)</f>
        <v>94</v>
      </c>
      <c r="J27" s="39">
        <f t="shared" si="1"/>
        <v>5.73</v>
      </c>
      <c r="K27" s="38">
        <f>MAX(K21:K26)</f>
        <v>65</v>
      </c>
      <c r="L27" s="40"/>
    </row>
    <row r="28" spans="1:14" ht="7.5" customHeight="1" thickBot="1" x14ac:dyDescent="0.3">
      <c r="A28" s="42"/>
      <c r="B28" s="43"/>
      <c r="C28" s="42"/>
      <c r="D28" s="42"/>
      <c r="E28" s="42"/>
      <c r="F28" s="43"/>
      <c r="G28" s="43"/>
      <c r="H28" s="43"/>
      <c r="I28" s="43"/>
      <c r="J28" s="43"/>
      <c r="K28" s="43"/>
      <c r="L28" s="42"/>
    </row>
    <row r="29" spans="1:14" ht="3.75" customHeight="1" x14ac:dyDescent="0.25">
      <c r="F29" s="21"/>
      <c r="G29" s="21"/>
      <c r="H29" s="21"/>
      <c r="I29" s="21"/>
      <c r="J29" s="21"/>
      <c r="K29" s="21"/>
    </row>
    <row r="30" spans="1:14" ht="61.5" customHeight="1" x14ac:dyDescent="0.25"/>
    <row r="31" spans="1:14" ht="15.75" x14ac:dyDescent="0.25">
      <c r="C31" s="48" t="s">
        <v>18</v>
      </c>
      <c r="D31" s="48"/>
      <c r="E31" s="48"/>
      <c r="F31" s="48"/>
      <c r="G31" s="48"/>
      <c r="H31" s="48"/>
      <c r="I31" s="48"/>
      <c r="J31" s="47"/>
      <c r="K31" s="47"/>
      <c r="L31" s="47"/>
      <c r="M31" s="47"/>
    </row>
    <row r="35" spans="3:11" ht="15.75" x14ac:dyDescent="0.25">
      <c r="C35" s="45" t="s">
        <v>19</v>
      </c>
      <c r="D35" s="45"/>
      <c r="E35" s="45"/>
      <c r="F35" s="45"/>
      <c r="G35" s="45"/>
      <c r="H35" s="45"/>
      <c r="I35" s="45"/>
      <c r="J35" s="45"/>
      <c r="K35" s="46"/>
    </row>
    <row r="36" spans="3:11" ht="15.75" x14ac:dyDescent="0.25">
      <c r="C36" s="45" t="s">
        <v>20</v>
      </c>
      <c r="D36" s="45"/>
      <c r="E36" s="45"/>
      <c r="F36" s="45"/>
      <c r="G36" s="45"/>
      <c r="H36" s="45"/>
      <c r="I36" s="45"/>
      <c r="J36" s="45"/>
      <c r="K36" s="46"/>
    </row>
  </sheetData>
  <mergeCells count="6">
    <mergeCell ref="C31:I31"/>
    <mergeCell ref="C3:D3"/>
    <mergeCell ref="F3:I3"/>
    <mergeCell ref="K3:M3"/>
    <mergeCell ref="L10:L14"/>
    <mergeCell ref="L22:L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2012-10-21T20:01:30Z</dcterms:created>
  <dcterms:modified xsi:type="dcterms:W3CDTF">2012-10-21T20:06:40Z</dcterms:modified>
</cp:coreProperties>
</file>