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kal DF2°3bnd 2,30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" i="8" l="1"/>
  <c r="F31" i="8"/>
  <c r="D31" i="8"/>
  <c r="F30" i="8"/>
  <c r="D30" i="8"/>
  <c r="F29" i="8"/>
  <c r="D29" i="8"/>
  <c r="F28" i="8"/>
  <c r="D28" i="8"/>
  <c r="N22" i="8"/>
  <c r="M22" i="8"/>
  <c r="O22" i="8" s="1"/>
  <c r="L22" i="8"/>
  <c r="K22" i="8"/>
  <c r="J22" i="8"/>
  <c r="F22" i="8"/>
  <c r="D22" i="8"/>
  <c r="N21" i="8"/>
  <c r="M21" i="8"/>
  <c r="O21" i="8" s="1"/>
  <c r="L21" i="8"/>
  <c r="K21" i="8"/>
  <c r="J21" i="8"/>
  <c r="F21" i="8"/>
  <c r="D21" i="8"/>
  <c r="N20" i="8"/>
  <c r="M20" i="8"/>
  <c r="O20" i="8" s="1"/>
  <c r="L20" i="8"/>
  <c r="K20" i="8"/>
  <c r="J20" i="8"/>
  <c r="F20" i="8"/>
  <c r="D20" i="8"/>
  <c r="N19" i="8"/>
  <c r="M19" i="8"/>
  <c r="O19" i="8" s="1"/>
  <c r="L19" i="8"/>
  <c r="K19" i="8"/>
  <c r="J19" i="8"/>
  <c r="F19" i="8"/>
  <c r="D19" i="8"/>
  <c r="O14" i="8"/>
  <c r="N14" i="8"/>
  <c r="M14" i="8"/>
  <c r="L14" i="8"/>
  <c r="K14" i="8"/>
  <c r="J14" i="8"/>
  <c r="F14" i="8"/>
  <c r="D14" i="8"/>
  <c r="O13" i="8"/>
  <c r="N13" i="8"/>
  <c r="M13" i="8"/>
  <c r="L13" i="8"/>
  <c r="K13" i="8"/>
  <c r="J13" i="8"/>
  <c r="F13" i="8"/>
  <c r="D13" i="8"/>
  <c r="N12" i="8"/>
  <c r="M12" i="8"/>
  <c r="O12" i="8" s="1"/>
  <c r="L12" i="8"/>
  <c r="K12" i="8"/>
  <c r="J12" i="8"/>
  <c r="F12" i="8"/>
  <c r="D12" i="8"/>
  <c r="N11" i="8"/>
  <c r="M11" i="8"/>
  <c r="O11" i="8" s="1"/>
  <c r="L11" i="8"/>
  <c r="K11" i="8"/>
  <c r="J11" i="8"/>
  <c r="F11" i="8"/>
  <c r="D11" i="8"/>
  <c r="B11" i="8"/>
  <c r="B12" i="8" s="1"/>
  <c r="B13" i="8" s="1"/>
  <c r="B14" i="8" s="1"/>
  <c r="B20" i="8" s="1"/>
  <c r="B21" i="8" s="1"/>
  <c r="B22" i="8" s="1"/>
</calcChain>
</file>

<file path=xl/sharedStrings.xml><?xml version="1.0" encoding="utf-8"?>
<sst xmlns="http://schemas.openxmlformats.org/spreadsheetml/2006/main" count="47" uniqueCount="38">
  <si>
    <t>GEWEST BEIDE - VLAANDEREN</t>
  </si>
  <si>
    <t>sportjaar :</t>
  </si>
  <si>
    <t>2011-2012</t>
  </si>
  <si>
    <t xml:space="preserve">VZW/ASBL – Zetel/Siège : 3000 LEUVEN,Martelarenplein 13 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</si>
  <si>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</si>
  <si>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</si>
  <si>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</si>
  <si>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</si>
  <si>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</si>
  <si>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</si>
  <si>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</si>
  <si>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</si>
  <si>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</si>
  <si>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</si>
  <si>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</si>
  <si>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>Tel: 053/21.15.00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</si>
  <si>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</si>
  <si>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</si>
  <si>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</si>
  <si>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</si>
  <si>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</si>
  <si>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</si>
  <si>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</si>
  <si>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</si>
  <si>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</si>
  <si>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</si>
  <si>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</si>
  <si>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DSB : Rik Stilten -- Broekkouter 1, 9200 Baasrode-- 0486/68.62.62. - rikstilten@hotmail.com </t>
  </si>
  <si>
    <t>DISTRICT :  Denderstreek</t>
  </si>
  <si>
    <t>KAMPIOENSCHAP VAN BELGIE : 2° DRIEBANDEN KB</t>
  </si>
  <si>
    <t>UITSLAG VOORRONDE Poule A</t>
  </si>
  <si>
    <t>UITSLAG VOORRONDE Poule B</t>
  </si>
  <si>
    <r>
      <t xml:space="preserve">Al deze wedstrijden worden gespeeld in </t>
    </r>
    <r>
      <rPr>
        <b/>
        <sz val="11"/>
        <color indexed="10"/>
        <rFont val="Calibri"/>
        <family val="2"/>
      </rPr>
      <t>KBC Sint Martinus Aalst</t>
    </r>
  </si>
  <si>
    <t xml:space="preserve">  </t>
  </si>
  <si>
    <t>"Taverne Chopin", hertshage 75, 9300 Aalst</t>
  </si>
  <si>
    <r>
      <t xml:space="preserve">op </t>
    </r>
    <r>
      <rPr>
        <b/>
        <i/>
        <u/>
        <sz val="11"/>
        <color rgb="FFFF0000"/>
        <rFont val="Calibri"/>
        <family val="2"/>
        <scheme val="minor"/>
      </rPr>
      <t>zaterdag 3 maart 2012 om 14u00</t>
    </r>
  </si>
  <si>
    <t>DE WINNAAR SPEELT DE GEWESTELIJKE FINALE TIJDENS  Week-End 31 maart &amp; 1 april 2012</t>
  </si>
  <si>
    <t>in het district ZUID-WEST VLAANDEREN.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</si>
</sst>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\-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indexed="10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5" fillId="2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left"/>
    </xf>
    <xf numFmtId="0" fontId="9" fillId="3" borderId="0" xfId="1" applyFont="1" applyFill="1" applyBorder="1"/>
    <xf numFmtId="0" fontId="7" fillId="3" borderId="0" xfId="1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10" fillId="2" borderId="6" xfId="1" applyFont="1" applyFill="1" applyBorder="1" applyAlignment="1">
      <alignment horizontal="left"/>
    </xf>
    <xf numFmtId="0" fontId="10" fillId="3" borderId="6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1" fillId="2" borderId="8" xfId="1" applyFill="1" applyBorder="1" applyAlignment="1">
      <alignment horizontal="center"/>
    </xf>
    <xf numFmtId="0" fontId="12" fillId="0" borderId="0" xfId="0" applyFont="1"/>
    <xf numFmtId="0" fontId="6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1" fontId="0" fillId="0" borderId="0" xfId="0" applyNumberForma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8" fillId="0" borderId="0" xfId="0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1" fontId="17" fillId="0" borderId="0" xfId="1" applyNumberFormat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0" fontId="17" fillId="0" borderId="0" xfId="1" applyFont="1"/>
    <xf numFmtId="0" fontId="2" fillId="0" borderId="0" xfId="1" applyFont="1" applyAlignment="1">
      <alignment horizontal="left"/>
    </xf>
    <xf numFmtId="0" fontId="7" fillId="0" borderId="10" xfId="1" applyFont="1" applyBorder="1" applyAlignment="1">
      <alignment horizontal="left"/>
    </xf>
    <xf numFmtId="0" fontId="9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1" fontId="9" fillId="0" borderId="11" xfId="1" applyNumberFormat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164" fontId="1" fillId="0" borderId="0" xfId="2" applyNumberFormat="1" applyFill="1" applyBorder="1" applyAlignment="1">
      <alignment horizontal="center"/>
    </xf>
    <xf numFmtId="0" fontId="1" fillId="0" borderId="0" xfId="2" quotePrefix="1" applyBorder="1" applyAlignment="1">
      <alignment horizontal="center"/>
    </xf>
    <xf numFmtId="0" fontId="21" fillId="0" borderId="0" xfId="0" applyFont="1"/>
    <xf numFmtId="1" fontId="21" fillId="0" borderId="0" xfId="0" applyNumberFormat="1" applyFont="1"/>
    <xf numFmtId="0" fontId="17" fillId="0" borderId="0" xfId="1" applyFont="1" applyAlignment="1">
      <alignment horizontal="right"/>
    </xf>
    <xf numFmtId="0" fontId="6" fillId="3" borderId="4" xfId="1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165" fontId="7" fillId="3" borderId="7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voorronde%20+%20kal%20districtfinales%202011-2012/driebanden%20kb/VL_VD_%202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>
        <row r="9">
          <cell r="I9">
            <v>8</v>
          </cell>
          <cell r="K9">
            <v>136</v>
          </cell>
          <cell r="L9">
            <v>209</v>
          </cell>
          <cell r="M9">
            <v>0.65021770334928231</v>
          </cell>
          <cell r="N9">
            <v>5</v>
          </cell>
        </row>
        <row r="16">
          <cell r="I16">
            <v>4</v>
          </cell>
          <cell r="K16">
            <v>108</v>
          </cell>
          <cell r="L16">
            <v>202</v>
          </cell>
          <cell r="M16">
            <v>0.53415346534653474</v>
          </cell>
          <cell r="N16">
            <v>6</v>
          </cell>
        </row>
        <row r="23">
          <cell r="I23">
            <v>4</v>
          </cell>
          <cell r="K23">
            <v>106</v>
          </cell>
          <cell r="L23">
            <v>200</v>
          </cell>
          <cell r="M23">
            <v>0.52950000000000008</v>
          </cell>
          <cell r="N23">
            <v>6</v>
          </cell>
        </row>
        <row r="30">
          <cell r="I30">
            <v>0</v>
          </cell>
          <cell r="K30">
            <v>107</v>
          </cell>
          <cell r="L30">
            <v>227</v>
          </cell>
          <cell r="M30">
            <v>0.47086563876651982</v>
          </cell>
          <cell r="N30">
            <v>5</v>
          </cell>
        </row>
        <row r="37">
          <cell r="I37">
            <v>7</v>
          </cell>
          <cell r="K37">
            <v>136</v>
          </cell>
          <cell r="L37">
            <v>198</v>
          </cell>
          <cell r="M37">
            <v>0.68636868686868691</v>
          </cell>
          <cell r="N37">
            <v>5</v>
          </cell>
        </row>
        <row r="44">
          <cell r="I44">
            <v>5</v>
          </cell>
          <cell r="K44">
            <v>123</v>
          </cell>
          <cell r="L44">
            <v>188</v>
          </cell>
          <cell r="M44">
            <v>0.65375531914893625</v>
          </cell>
          <cell r="N44">
            <v>8</v>
          </cell>
        </row>
        <row r="51">
          <cell r="I51">
            <v>2</v>
          </cell>
          <cell r="K51">
            <v>106</v>
          </cell>
          <cell r="L51">
            <v>208</v>
          </cell>
          <cell r="M51">
            <v>0.50911538461538464</v>
          </cell>
          <cell r="N51">
            <v>4</v>
          </cell>
        </row>
        <row r="58">
          <cell r="I58">
            <v>2</v>
          </cell>
          <cell r="K58">
            <v>113</v>
          </cell>
          <cell r="L58">
            <v>224</v>
          </cell>
          <cell r="M58">
            <v>0.50396428571428575</v>
          </cell>
          <cell r="N58">
            <v>6</v>
          </cell>
        </row>
      </sheetData>
      <sheetData sheetId="1" refreshError="1"/>
      <sheetData sheetId="2" refreshError="1"/>
      <sheetData sheetId="3" refreshError="1"/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 xml:space="preserve"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B1" workbookViewId="0">
      <selection activeCell="G59" sqref="G59"/>
    </sheetView>
  </sheetViews>
  <sheetFormatPr defaultRowHeight="15"/>
  <cols>
    <col min="1" max="1" width="3.140625" hidden="1" customWidth="1"/>
    <col min="2" max="2" width="6.28515625" style="1" customWidth="1"/>
    <col min="3" max="3" width="8" customWidth="1"/>
    <col min="4" max="4" width="10" customWidth="1"/>
    <col min="5" max="5" width="12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1" customWidth="1"/>
    <col min="16" max="16" width="8" customWidth="1"/>
    <col min="17" max="17" width="4.28515625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12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3" max="273" width="0.28515625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12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29" max="529" width="0.28515625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12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5" max="785" width="0.28515625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12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1" max="1041" width="0.28515625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12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7" max="1297" width="0.28515625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12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3" max="1553" width="0.28515625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12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09" max="1809" width="0.28515625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12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5" max="2065" width="0.28515625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12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1" max="2321" width="0.28515625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12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7" max="2577" width="0.28515625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12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3" max="2833" width="0.28515625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12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89" max="3089" width="0.28515625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12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5" max="3345" width="0.28515625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12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1" max="3601" width="0.28515625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12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7" max="3857" width="0.28515625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12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3" max="4113" width="0.28515625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12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69" max="4369" width="0.28515625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12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5" max="4625" width="0.28515625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12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1" max="4881" width="0.28515625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12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7" max="5137" width="0.28515625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12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3" max="5393" width="0.28515625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12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49" max="5649" width="0.28515625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12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5" max="5905" width="0.28515625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12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1" max="6161" width="0.28515625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12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7" max="6417" width="0.28515625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12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3" max="6673" width="0.28515625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12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29" max="6929" width="0.28515625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12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5" max="7185" width="0.28515625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12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1" max="7441" width="0.28515625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12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7" max="7697" width="0.28515625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12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3" max="7953" width="0.28515625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12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09" max="8209" width="0.28515625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12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5" max="8465" width="0.28515625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12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1" max="8721" width="0.28515625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12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7" max="8977" width="0.28515625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12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3" max="9233" width="0.28515625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12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89" max="9489" width="0.28515625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12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5" max="9745" width="0.28515625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12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1" max="10001" width="0.28515625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12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7" max="10257" width="0.28515625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12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3" max="10513" width="0.28515625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12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69" max="10769" width="0.28515625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12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5" max="11025" width="0.28515625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12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1" max="11281" width="0.28515625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12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7" max="11537" width="0.28515625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12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3" max="11793" width="0.28515625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12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49" max="12049" width="0.28515625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12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5" max="12305" width="0.28515625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12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1" max="12561" width="0.28515625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12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7" max="12817" width="0.28515625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12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3" max="13073" width="0.28515625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12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29" max="13329" width="0.28515625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12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5" max="13585" width="0.28515625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12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1" max="13841" width="0.28515625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12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7" max="14097" width="0.28515625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12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3" max="14353" width="0.28515625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12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09" max="14609" width="0.28515625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12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5" max="14865" width="0.28515625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12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1" max="15121" width="0.28515625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12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7" max="15377" width="0.28515625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12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3" max="15633" width="0.28515625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12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89" max="15889" width="0.28515625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12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5" max="16145" width="0.28515625" customWidth="1"/>
    <col min="16146" max="16146" width="9.42578125" bestFit="1" customWidth="1"/>
  </cols>
  <sheetData>
    <row r="1" spans="1:17">
      <c r="A1" s="3"/>
      <c r="B1" s="4"/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5" t="s">
        <v>1</v>
      </c>
      <c r="P1" s="6" t="s">
        <v>2</v>
      </c>
    </row>
    <row r="2" spans="1:17">
      <c r="A2" s="7"/>
      <c r="B2" s="8"/>
      <c r="C2" s="9" t="s">
        <v>28</v>
      </c>
      <c r="D2" s="10"/>
      <c r="E2" s="11"/>
      <c r="F2" s="9"/>
      <c r="G2" s="12"/>
      <c r="H2" s="12"/>
      <c r="I2" s="12"/>
      <c r="J2" s="12"/>
      <c r="K2" s="13"/>
      <c r="L2" s="62"/>
      <c r="M2" s="14"/>
      <c r="N2" s="14"/>
      <c r="O2" s="70">
        <f ca="1">TODAY()</f>
        <v>40945</v>
      </c>
      <c r="P2" s="71"/>
    </row>
    <row r="3" spans="1:17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4"/>
      <c r="N3" s="14"/>
      <c r="O3" s="22"/>
      <c r="P3" s="23"/>
    </row>
    <row r="4" spans="1:17" ht="15.75" thickBot="1">
      <c r="A4" s="24"/>
      <c r="B4" s="72" t="s">
        <v>29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7" ht="12.75" customHeight="1">
      <c r="C5" s="25" t="s">
        <v>3</v>
      </c>
      <c r="D5" s="26"/>
      <c r="E5" s="26"/>
      <c r="F5" s="27"/>
    </row>
    <row r="6" spans="1:17" ht="6" customHeight="1"/>
    <row r="7" spans="1:17" ht="18.75">
      <c r="A7" s="75" t="s">
        <v>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7" ht="6.75" customHeight="1"/>
    <row r="9" spans="1:17" ht="11.25" customHeight="1">
      <c r="B9"/>
      <c r="C9" s="29" t="s">
        <v>4</v>
      </c>
      <c r="D9" s="29" t="s">
        <v>5</v>
      </c>
      <c r="E9" s="29"/>
      <c r="F9" s="29" t="s">
        <v>6</v>
      </c>
      <c r="G9" s="29"/>
      <c r="H9" s="29"/>
      <c r="I9" s="1"/>
      <c r="J9" s="29" t="s">
        <v>7</v>
      </c>
      <c r="K9" s="30" t="s">
        <v>8</v>
      </c>
      <c r="L9" s="29" t="s">
        <v>9</v>
      </c>
      <c r="M9" s="29" t="s">
        <v>10</v>
      </c>
      <c r="N9" s="29" t="s">
        <v>11</v>
      </c>
      <c r="O9" s="29" t="s">
        <v>12</v>
      </c>
    </row>
    <row r="10" spans="1:17" ht="11.25" customHeight="1">
      <c r="B10"/>
      <c r="C10" s="29"/>
      <c r="D10" s="29"/>
      <c r="E10" s="29"/>
      <c r="F10" s="29"/>
      <c r="G10" s="29"/>
      <c r="H10" s="29"/>
      <c r="I10" s="1"/>
      <c r="J10" s="29"/>
      <c r="K10" s="30"/>
      <c r="L10" s="29"/>
      <c r="M10" s="29"/>
      <c r="N10" s="29"/>
      <c r="O10" s="29"/>
    </row>
    <row r="11" spans="1:17">
      <c r="B11" s="31">
        <f>B9+1</f>
        <v>1</v>
      </c>
      <c r="C11" s="32">
        <v>2061</v>
      </c>
      <c r="D11" s="33" t="str">
        <f>VLOOKUP(C11,[1]LEDEN!A$1:C$65536,2,FALSE)</f>
        <v>MERTENS Eddy</v>
      </c>
      <c r="E11" s="31"/>
      <c r="F11" s="34" t="str">
        <f>VLOOKUP(C11,[1]LEDEN!A$1:C$65536,3,FALSE)</f>
        <v>KOH</v>
      </c>
      <c r="J11" s="63">
        <f>'[1]detail uitlsag'!I9</f>
        <v>8</v>
      </c>
      <c r="K11" s="63">
        <f>'[1]detail uitlsag'!K9</f>
        <v>136</v>
      </c>
      <c r="L11" s="63">
        <f>'[1]detail uitlsag'!L9</f>
        <v>209</v>
      </c>
      <c r="M11" s="64">
        <f>'[1]detail uitlsag'!M9</f>
        <v>0.65021770334928231</v>
      </c>
      <c r="N11" s="65">
        <f>'[1]detail uitlsag'!N9</f>
        <v>5</v>
      </c>
      <c r="O11" s="34" t="str">
        <f>IF(M11&lt;0.625,"OG",IF(AND(M11&gt;=0.625,M11&lt;0.79),"MG",IF(AND(M11&gt;=0.79,M11&lt;0.975),"PR",IF(M11&gt;=0.975,"DPR",""))))</f>
        <v>MG</v>
      </c>
    </row>
    <row r="12" spans="1:17">
      <c r="B12" s="31">
        <f>B11+1</f>
        <v>2</v>
      </c>
      <c r="C12" s="32">
        <v>8701</v>
      </c>
      <c r="D12" s="33" t="str">
        <f>VLOOKUP(C12,[1]LEDEN!A$1:C$65536,2,FALSE)</f>
        <v>VANSIMAEYS Serge</v>
      </c>
      <c r="E12" s="31"/>
      <c r="F12" s="34" t="str">
        <f>VLOOKUP(C12,[1]LEDEN!A$1:C$65536,3,FALSE)</f>
        <v>KOH</v>
      </c>
      <c r="J12" s="63">
        <f>'[1]detail uitlsag'!I16</f>
        <v>4</v>
      </c>
      <c r="K12" s="63">
        <f>'[1]detail uitlsag'!K16</f>
        <v>108</v>
      </c>
      <c r="L12" s="63">
        <f>'[1]detail uitlsag'!L16</f>
        <v>202</v>
      </c>
      <c r="M12" s="63">
        <f>'[1]detail uitlsag'!M16</f>
        <v>0.53415346534653474</v>
      </c>
      <c r="N12" s="63">
        <f>'[1]detail uitlsag'!N16</f>
        <v>6</v>
      </c>
      <c r="O12" s="34" t="str">
        <f t="shared" ref="O12:O22" si="0">IF(M12&lt;0.625,"OG",IF(AND(M12&gt;=0.625,M12&lt;0.79),"MG",IF(AND(M12&gt;=0.79,M12&lt;0.975),"PR",IF(M12&gt;=0.975,"DPR",""))))</f>
        <v>OG</v>
      </c>
    </row>
    <row r="13" spans="1:17">
      <c r="B13">
        <f t="shared" ref="B13:B22" si="1">B12+1</f>
        <v>3</v>
      </c>
      <c r="C13" s="35">
        <v>4349</v>
      </c>
      <c r="D13" s="36" t="str">
        <f>VLOOKUP(C13,[1]LEDEN!A$1:C$65536,2,FALSE)</f>
        <v>VLASSCHAERT Albert</v>
      </c>
      <c r="F13" s="1" t="str">
        <f>VLOOKUP(C13,[1]LEDEN!A$1:C$65536,3,FALSE)</f>
        <v>STER</v>
      </c>
      <c r="J13" s="63">
        <f>'[1]detail uitlsag'!I23</f>
        <v>4</v>
      </c>
      <c r="K13" s="63">
        <f>'[1]detail uitlsag'!K23</f>
        <v>106</v>
      </c>
      <c r="L13" s="63">
        <f>'[1]detail uitlsag'!L23</f>
        <v>200</v>
      </c>
      <c r="M13" s="63">
        <f>'[1]detail uitlsag'!M23</f>
        <v>0.52950000000000008</v>
      </c>
      <c r="N13" s="63">
        <f>'[1]detail uitlsag'!N23</f>
        <v>6</v>
      </c>
      <c r="O13" s="1" t="str">
        <f t="shared" si="0"/>
        <v>OG</v>
      </c>
    </row>
    <row r="14" spans="1:17">
      <c r="B14">
        <f t="shared" si="1"/>
        <v>4</v>
      </c>
      <c r="C14" s="35">
        <v>7469</v>
      </c>
      <c r="D14" s="36" t="str">
        <f>VLOOKUP(C14,[1]LEDEN!A$1:C$65536,2,FALSE)</f>
        <v>ROELANDT Pierre</v>
      </c>
      <c r="F14" s="1" t="str">
        <f>VLOOKUP(C14,[1]LEDEN!A$1:C$65536,3,FALSE)</f>
        <v>SMA</v>
      </c>
      <c r="J14" s="63">
        <f>'[1]detail uitlsag'!I30</f>
        <v>0</v>
      </c>
      <c r="K14" s="63">
        <f>'[1]detail uitlsag'!K30</f>
        <v>107</v>
      </c>
      <c r="L14" s="63">
        <f>'[1]detail uitlsag'!L30</f>
        <v>227</v>
      </c>
      <c r="M14" s="63">
        <f>'[1]detail uitlsag'!M30</f>
        <v>0.47086563876651982</v>
      </c>
      <c r="N14" s="63">
        <f>'[1]detail uitlsag'!N30</f>
        <v>5</v>
      </c>
      <c r="O14" s="1" t="str">
        <f t="shared" si="0"/>
        <v>OG</v>
      </c>
    </row>
    <row r="15" spans="1:17" ht="18.75">
      <c r="B15" s="75" t="s">
        <v>31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5.25" customHeight="1">
      <c r="B16"/>
      <c r="C16" s="35"/>
      <c r="D16" s="36"/>
      <c r="F16" s="1"/>
      <c r="J16" s="63"/>
      <c r="K16" s="63"/>
      <c r="L16" s="63"/>
      <c r="M16" s="63"/>
      <c r="N16" s="63"/>
    </row>
    <row r="17" spans="2:19">
      <c r="B17"/>
      <c r="C17" s="29" t="s">
        <v>4</v>
      </c>
      <c r="D17" s="29" t="s">
        <v>5</v>
      </c>
      <c r="E17" s="29"/>
      <c r="F17" s="29" t="s">
        <v>6</v>
      </c>
      <c r="G17" s="29"/>
      <c r="H17" s="29"/>
      <c r="I17" s="1"/>
      <c r="J17" s="29" t="s">
        <v>7</v>
      </c>
      <c r="K17" s="30" t="s">
        <v>8</v>
      </c>
      <c r="L17" s="29" t="s">
        <v>9</v>
      </c>
      <c r="M17" s="29" t="s">
        <v>10</v>
      </c>
      <c r="N17" s="29" t="s">
        <v>11</v>
      </c>
      <c r="O17" s="29" t="s">
        <v>12</v>
      </c>
    </row>
    <row r="18" spans="2:19">
      <c r="B18"/>
      <c r="C18" s="29"/>
      <c r="D18" s="29"/>
      <c r="E18" s="29"/>
      <c r="F18" s="29"/>
      <c r="G18" s="29"/>
      <c r="H18" s="29"/>
      <c r="I18" s="1"/>
      <c r="J18" s="29"/>
      <c r="K18" s="30"/>
      <c r="L18" s="29"/>
      <c r="M18" s="29"/>
      <c r="N18" s="29"/>
      <c r="O18" s="29"/>
    </row>
    <row r="19" spans="2:19">
      <c r="B19" s="31">
        <v>1</v>
      </c>
      <c r="C19" s="32">
        <v>4350</v>
      </c>
      <c r="D19" s="33" t="str">
        <f>VLOOKUP(C19,[1]LEDEN!A$1:C$65536,2,FALSE)</f>
        <v>VLASSCHAERT Steven</v>
      </c>
      <c r="E19" s="31"/>
      <c r="F19" s="34" t="str">
        <f>VLOOKUP(C19,[1]LEDEN!A$1:C$65536,3,FALSE)</f>
        <v>STER</v>
      </c>
      <c r="J19" s="63">
        <f>'[1]detail uitlsag'!I37</f>
        <v>7</v>
      </c>
      <c r="K19" s="63">
        <f>'[1]detail uitlsag'!K37</f>
        <v>136</v>
      </c>
      <c r="L19" s="63">
        <f>'[1]detail uitlsag'!L37</f>
        <v>198</v>
      </c>
      <c r="M19" s="63">
        <f>'[1]detail uitlsag'!M37</f>
        <v>0.68636868686868691</v>
      </c>
      <c r="N19" s="63">
        <f>'[1]detail uitlsag'!N37</f>
        <v>5</v>
      </c>
      <c r="O19" s="34" t="str">
        <f t="shared" si="0"/>
        <v>MG</v>
      </c>
    </row>
    <row r="20" spans="2:19">
      <c r="B20" s="31">
        <f t="shared" si="1"/>
        <v>2</v>
      </c>
      <c r="C20" s="32">
        <v>8662</v>
      </c>
      <c r="D20" s="33" t="str">
        <f>VLOOKUP(C20,[1]LEDEN!A$1:C$65536,2,FALSE)</f>
        <v>VAN DER LINDEN Eric</v>
      </c>
      <c r="E20" s="31"/>
      <c r="F20" s="34" t="str">
        <f>VLOOKUP(C20,[1]LEDEN!A$1:C$65536,3,FALSE)</f>
        <v>KOH</v>
      </c>
      <c r="J20" s="63">
        <f>'[1]detail uitlsag'!I44</f>
        <v>5</v>
      </c>
      <c r="K20" s="63">
        <f>'[1]detail uitlsag'!K44</f>
        <v>123</v>
      </c>
      <c r="L20" s="63">
        <f>'[1]detail uitlsag'!L44</f>
        <v>188</v>
      </c>
      <c r="M20" s="63">
        <f>'[1]detail uitlsag'!M44</f>
        <v>0.65375531914893625</v>
      </c>
      <c r="N20" s="63">
        <f>'[1]detail uitlsag'!N44</f>
        <v>8</v>
      </c>
      <c r="O20" s="34" t="str">
        <f t="shared" si="0"/>
        <v>MG</v>
      </c>
    </row>
    <row r="21" spans="2:19">
      <c r="B21">
        <f t="shared" si="1"/>
        <v>3</v>
      </c>
      <c r="C21" s="35">
        <v>4348</v>
      </c>
      <c r="D21" s="36" t="str">
        <f>VLOOKUP(C21,[1]LEDEN!A$1:C$65536,2,FALSE)</f>
        <v>VAN MUYLEM Norbert</v>
      </c>
      <c r="F21" s="1" t="str">
        <f>VLOOKUP(C21,[1]LEDEN!A$1:C$65536,3,FALSE)</f>
        <v>STER</v>
      </c>
      <c r="J21" s="63">
        <f>'[1]detail uitlsag'!I51</f>
        <v>2</v>
      </c>
      <c r="K21" s="63">
        <f>'[1]detail uitlsag'!K51</f>
        <v>106</v>
      </c>
      <c r="L21" s="63">
        <f>'[1]detail uitlsag'!L51</f>
        <v>208</v>
      </c>
      <c r="M21" s="63">
        <f>'[1]detail uitlsag'!M51</f>
        <v>0.50911538461538464</v>
      </c>
      <c r="N21" s="63">
        <f>'[1]detail uitlsag'!N51</f>
        <v>4</v>
      </c>
      <c r="O21" s="1" t="str">
        <f t="shared" si="0"/>
        <v>OG</v>
      </c>
    </row>
    <row r="22" spans="2:19">
      <c r="B22">
        <f t="shared" si="1"/>
        <v>4</v>
      </c>
      <c r="C22" s="35">
        <v>4389</v>
      </c>
      <c r="D22" s="36" t="str">
        <f>VLOOKUP(C22,[1]LEDEN!A$1:C$65536,2,FALSE)</f>
        <v>VAN KERCKHOVE Andre</v>
      </c>
      <c r="F22" s="1" t="str">
        <f>VLOOKUP(C22,[1]LEDEN!A$1:C$65536,3,FALSE)</f>
        <v>KOH</v>
      </c>
      <c r="J22" s="63">
        <f>'[1]detail uitlsag'!I58</f>
        <v>2</v>
      </c>
      <c r="K22" s="63">
        <f>'[1]detail uitlsag'!K58</f>
        <v>113</v>
      </c>
      <c r="L22" s="63">
        <f>'[1]detail uitlsag'!L58</f>
        <v>224</v>
      </c>
      <c r="M22" s="63">
        <f>'[1]detail uitlsag'!M58</f>
        <v>0.50396428571428575</v>
      </c>
      <c r="N22" s="63">
        <f>'[1]detail uitlsag'!N58</f>
        <v>6</v>
      </c>
      <c r="O22" s="1" t="str">
        <f t="shared" si="0"/>
        <v>OG</v>
      </c>
    </row>
    <row r="23" spans="2:19">
      <c r="B23" s="37"/>
      <c r="C23" s="38"/>
      <c r="D23" s="39"/>
      <c r="E23" s="37"/>
      <c r="F23" s="38"/>
      <c r="G23" s="37"/>
      <c r="H23" s="37"/>
      <c r="I23" s="37"/>
      <c r="J23" s="38"/>
      <c r="K23" s="40"/>
      <c r="L23" s="38"/>
      <c r="M23" s="41"/>
      <c r="N23" s="38"/>
      <c r="O23" s="38"/>
      <c r="P23" s="37"/>
    </row>
    <row r="26" spans="2:19" ht="23.25">
      <c r="B26" s="76" t="s">
        <v>13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9">
      <c r="B27" s="42" t="s">
        <v>14</v>
      </c>
      <c r="D27" s="2"/>
      <c r="O27"/>
      <c r="P27" s="1"/>
    </row>
    <row r="28" spans="2:19">
      <c r="B28">
        <v>1</v>
      </c>
      <c r="C28" s="35">
        <v>4350</v>
      </c>
      <c r="D28" s="36" t="str">
        <f>VLOOKUP(C28,[1]LEDEN!A$1:C$65536,2,FALSE)</f>
        <v>VLASSCHAERT Steven</v>
      </c>
      <c r="F28" s="1" t="str">
        <f>VLOOKUP(C28,[1]LEDEN!A$1:C$65536,3,FALSE)</f>
        <v>STER</v>
      </c>
      <c r="H28" t="s">
        <v>32</v>
      </c>
      <c r="O28"/>
      <c r="P28" s="1"/>
    </row>
    <row r="29" spans="2:19">
      <c r="B29">
        <v>2</v>
      </c>
      <c r="C29" s="1">
        <v>8662</v>
      </c>
      <c r="D29" s="36" t="str">
        <f>VLOOKUP(C29,[1]LEDEN!A$1:C$65536,2,FALSE)</f>
        <v>VAN DER LINDEN Eric</v>
      </c>
      <c r="F29" s="1" t="str">
        <f>VLOOKUP(C29,[1]LEDEN!A$1:C$65536,3,FALSE)</f>
        <v>KOH</v>
      </c>
      <c r="H29" s="43" t="s">
        <v>34</v>
      </c>
      <c r="O29"/>
      <c r="P29" s="1"/>
    </row>
    <row r="30" spans="2:19">
      <c r="B30">
        <v>3</v>
      </c>
      <c r="C30" s="1">
        <v>2061</v>
      </c>
      <c r="D30" s="36" t="str">
        <f>VLOOKUP(C30,[1]LEDEN!A$1:C$65536,2,FALSE)</f>
        <v>MERTENS Eddy</v>
      </c>
      <c r="F30" s="1" t="str">
        <f>VLOOKUP(C30,[1]LEDEN!A$1:C$65536,3,FALSE)</f>
        <v>KOH</v>
      </c>
      <c r="H30" s="43" t="s">
        <v>15</v>
      </c>
      <c r="O30"/>
      <c r="P30" s="1"/>
    </row>
    <row r="31" spans="2:19">
      <c r="B31">
        <v>4</v>
      </c>
      <c r="C31" s="1">
        <v>8701</v>
      </c>
      <c r="D31" s="36" t="str">
        <f>VLOOKUP(C31,[1]LEDEN!A$1:C$65536,2,FALSE)</f>
        <v>VANSIMAEYS Serge</v>
      </c>
      <c r="F31" s="1" t="str">
        <f>VLOOKUP(C31,[1]LEDEN!A$1:C$65536,3,FALSE)</f>
        <v>KOH</v>
      </c>
      <c r="H31" s="66" t="s">
        <v>35</v>
      </c>
      <c r="I31" s="66"/>
      <c r="J31" s="66"/>
      <c r="K31" s="67"/>
      <c r="L31" s="66"/>
      <c r="M31" s="66"/>
      <c r="N31" s="66"/>
      <c r="O31"/>
      <c r="P31" s="1"/>
      <c r="S31" t="s">
        <v>33</v>
      </c>
    </row>
    <row r="32" spans="2:19">
      <c r="B32"/>
      <c r="C32" s="1"/>
      <c r="O32"/>
      <c r="P32" s="1"/>
    </row>
    <row r="33" spans="2:16">
      <c r="B33" s="44" t="s">
        <v>16</v>
      </c>
      <c r="C33" s="1"/>
      <c r="E33" s="45">
        <v>34</v>
      </c>
      <c r="O33"/>
      <c r="P33" s="1"/>
    </row>
    <row r="34" spans="2:16">
      <c r="B34"/>
      <c r="C34" s="1"/>
      <c r="O34"/>
      <c r="P34" s="1"/>
    </row>
    <row r="35" spans="2:16">
      <c r="B35" s="45" t="s">
        <v>17</v>
      </c>
      <c r="C35" s="1"/>
      <c r="E35" s="46" t="s">
        <v>18</v>
      </c>
      <c r="F35" s="47"/>
      <c r="G35" s="48"/>
      <c r="H35" s="48"/>
      <c r="I35" s="48"/>
      <c r="J35" s="48"/>
      <c r="K35" s="49"/>
      <c r="M35" s="68">
        <v>0.625</v>
      </c>
      <c r="O35"/>
      <c r="P35" s="1"/>
    </row>
    <row r="36" spans="2:16">
      <c r="E36" s="50" t="s">
        <v>19</v>
      </c>
    </row>
    <row r="38" spans="2:16">
      <c r="B38" s="44" t="s">
        <v>20</v>
      </c>
      <c r="E38" t="s">
        <v>21</v>
      </c>
    </row>
    <row r="40" spans="2:16">
      <c r="B40" s="47" t="s">
        <v>22</v>
      </c>
      <c r="D40" s="50"/>
      <c r="E40" s="50"/>
      <c r="F40" s="51"/>
      <c r="G40" s="52"/>
      <c r="H40" s="52"/>
      <c r="I40" s="52"/>
      <c r="J40" s="52"/>
      <c r="K40" s="53"/>
      <c r="L40" s="52"/>
      <c r="M40" s="50"/>
    </row>
    <row r="41" spans="2:16">
      <c r="B41" s="52"/>
      <c r="C41" s="54"/>
      <c r="D41" s="50"/>
    </row>
    <row r="42" spans="2:16">
      <c r="B42" s="52"/>
      <c r="E42" s="47" t="s">
        <v>23</v>
      </c>
      <c r="F42" s="55"/>
      <c r="G42" s="55"/>
      <c r="H42" s="47"/>
      <c r="I42" s="48"/>
      <c r="J42" s="48"/>
      <c r="K42" s="49"/>
      <c r="L42" s="47" t="s">
        <v>24</v>
      </c>
      <c r="M42" s="48"/>
      <c r="N42" s="47"/>
      <c r="O42" s="50"/>
    </row>
    <row r="43" spans="2:16">
      <c r="B43" s="52"/>
      <c r="E43" s="47"/>
      <c r="F43" s="55"/>
      <c r="G43" s="55"/>
      <c r="H43" s="47"/>
      <c r="I43" s="48"/>
      <c r="J43" s="48"/>
      <c r="K43" s="49"/>
      <c r="L43" s="47" t="s">
        <v>25</v>
      </c>
      <c r="M43" s="48"/>
      <c r="N43" s="47"/>
      <c r="O43" s="50"/>
    </row>
    <row r="44" spans="2:16">
      <c r="B44" s="52"/>
      <c r="E44" s="47"/>
      <c r="F44" s="55"/>
      <c r="G44" s="55"/>
      <c r="H44" s="47"/>
      <c r="I44" s="48"/>
      <c r="J44" s="48"/>
      <c r="K44" s="49"/>
      <c r="L44" s="47"/>
      <c r="M44" s="48"/>
      <c r="N44" s="47"/>
      <c r="O44" s="50"/>
    </row>
    <row r="45" spans="2:16">
      <c r="B45" s="52"/>
      <c r="C45" s="47" t="s">
        <v>26</v>
      </c>
      <c r="D45" s="50"/>
      <c r="E45" s="50"/>
      <c r="F45" s="51"/>
      <c r="G45" s="52"/>
      <c r="H45" s="52"/>
      <c r="I45" s="52"/>
      <c r="J45" s="52"/>
      <c r="K45" s="53"/>
      <c r="L45" s="51"/>
      <c r="M45" s="50"/>
    </row>
    <row r="46" spans="2:16">
      <c r="B46" s="52"/>
      <c r="C46" s="47"/>
      <c r="D46" s="50"/>
      <c r="E46" s="50"/>
      <c r="F46" s="51"/>
      <c r="G46" s="52"/>
      <c r="H46" s="52"/>
      <c r="I46" s="52"/>
      <c r="J46" s="52"/>
      <c r="K46" s="53"/>
      <c r="L46" s="51"/>
      <c r="M46" s="50"/>
    </row>
    <row r="47" spans="2:16">
      <c r="B47" s="52"/>
      <c r="C47" s="54" t="s">
        <v>36</v>
      </c>
      <c r="D47" s="55"/>
      <c r="E47" s="55"/>
      <c r="F47" s="47"/>
      <c r="G47" s="48"/>
      <c r="H47" s="48"/>
      <c r="I47" s="48"/>
      <c r="J47" s="48"/>
      <c r="K47" s="49"/>
      <c r="L47" s="47"/>
      <c r="M47" s="50"/>
    </row>
    <row r="48" spans="2:16">
      <c r="B48" s="52"/>
      <c r="C48" s="56" t="s">
        <v>37</v>
      </c>
      <c r="D48" s="55"/>
      <c r="E48" s="55"/>
      <c r="F48" s="47"/>
      <c r="G48" s="48"/>
      <c r="H48" s="48"/>
      <c r="I48" s="48"/>
      <c r="J48" s="48"/>
      <c r="K48" s="49"/>
      <c r="L48" s="47"/>
      <c r="M48" s="50"/>
    </row>
    <row r="49" spans="2:15">
      <c r="B49" s="52"/>
      <c r="K49"/>
      <c r="O49"/>
    </row>
    <row r="50" spans="2:15" ht="15.75" thickBot="1"/>
    <row r="51" spans="2:15" ht="15.75" thickBot="1">
      <c r="D51" s="57" t="s">
        <v>27</v>
      </c>
      <c r="E51" s="58"/>
      <c r="F51" s="58"/>
      <c r="G51" s="58"/>
      <c r="H51" s="58"/>
      <c r="I51" s="59"/>
      <c r="J51" s="58"/>
      <c r="K51" s="60"/>
      <c r="L51" s="58"/>
      <c r="M51" s="58"/>
      <c r="N51" s="58"/>
      <c r="O51" s="61"/>
    </row>
  </sheetData>
  <mergeCells count="6">
    <mergeCell ref="B26:P26"/>
    <mergeCell ref="C1:N1"/>
    <mergeCell ref="O2:P2"/>
    <mergeCell ref="B4:P4"/>
    <mergeCell ref="A7:P7"/>
    <mergeCell ref="B15:Q1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 DF2°3bnd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2012-02-06T20:57:44Z</dcterms:modified>
</cp:coreProperties>
</file>