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 activeTab="1"/>
  </bookViews>
  <sheets>
    <sheet name="RDF 5°3bnd 2,30" sheetId="5" r:id="rId1"/>
    <sheet name="RDF1°3bnd2,30" sheetId="6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K39" i="6" l="1"/>
  <c r="I39" i="6"/>
  <c r="G39" i="6"/>
  <c r="F39" i="6"/>
  <c r="H38" i="6"/>
  <c r="J38" i="6" s="1"/>
  <c r="C38" i="6"/>
  <c r="H37" i="6"/>
  <c r="H39" i="6" s="1"/>
  <c r="J39" i="6" s="1"/>
  <c r="C37" i="6"/>
  <c r="J36" i="6"/>
  <c r="C36" i="6"/>
  <c r="J35" i="6"/>
  <c r="C35" i="6"/>
  <c r="J34" i="6"/>
  <c r="C34" i="6"/>
  <c r="J33" i="6"/>
  <c r="C33" i="6"/>
  <c r="G30" i="6"/>
  <c r="B30" i="6"/>
  <c r="K27" i="6"/>
  <c r="I27" i="6"/>
  <c r="G27" i="6"/>
  <c r="F27" i="6"/>
  <c r="H26" i="6"/>
  <c r="C26" i="6"/>
  <c r="H25" i="6"/>
  <c r="J25" i="6" s="1"/>
  <c r="C25" i="6"/>
  <c r="J24" i="6"/>
  <c r="C24" i="6"/>
  <c r="J23" i="6"/>
  <c r="C23" i="6"/>
  <c r="J22" i="6"/>
  <c r="C22" i="6"/>
  <c r="J21" i="6"/>
  <c r="C21" i="6"/>
  <c r="G18" i="6"/>
  <c r="B18" i="6"/>
  <c r="K15" i="6"/>
  <c r="I15" i="6"/>
  <c r="G15" i="6"/>
  <c r="F15" i="6"/>
  <c r="H14" i="6"/>
  <c r="J14" i="6" s="1"/>
  <c r="C14" i="6"/>
  <c r="J13" i="6"/>
  <c r="H13" i="6"/>
  <c r="C13" i="6"/>
  <c r="J12" i="6"/>
  <c r="C12" i="6"/>
  <c r="J11" i="6"/>
  <c r="C11" i="6"/>
  <c r="J10" i="6"/>
  <c r="C10" i="6"/>
  <c r="J9" i="6"/>
  <c r="C9" i="6"/>
  <c r="G6" i="6"/>
  <c r="B6" i="6"/>
  <c r="J37" i="6" l="1"/>
  <c r="H15" i="6"/>
  <c r="J15" i="6" s="1"/>
  <c r="H27" i="6"/>
  <c r="J27" i="6" s="1"/>
  <c r="J26" i="6"/>
  <c r="K51" i="5"/>
  <c r="I51" i="5"/>
  <c r="G51" i="5"/>
  <c r="F51" i="5"/>
  <c r="H50" i="5"/>
  <c r="J50" i="5" s="1"/>
  <c r="C50" i="5"/>
  <c r="H49" i="5"/>
  <c r="J49" i="5" s="1"/>
  <c r="C49" i="5"/>
  <c r="J48" i="5"/>
  <c r="H48" i="5"/>
  <c r="C48" i="5"/>
  <c r="J47" i="5"/>
  <c r="H47" i="5"/>
  <c r="C47" i="5"/>
  <c r="H46" i="5"/>
  <c r="J46" i="5" s="1"/>
  <c r="C46" i="5"/>
  <c r="H45" i="5"/>
  <c r="H51" i="5" s="1"/>
  <c r="J51" i="5" s="1"/>
  <c r="C45" i="5"/>
  <c r="G42" i="5"/>
  <c r="B42" i="5"/>
  <c r="K39" i="5"/>
  <c r="I39" i="5"/>
  <c r="G39" i="5"/>
  <c r="F39" i="5"/>
  <c r="J38" i="5"/>
  <c r="H38" i="5"/>
  <c r="C38" i="5"/>
  <c r="H37" i="5"/>
  <c r="J37" i="5" s="1"/>
  <c r="C37" i="5"/>
  <c r="J36" i="5"/>
  <c r="C36" i="5"/>
  <c r="J35" i="5"/>
  <c r="C35" i="5"/>
  <c r="J34" i="5"/>
  <c r="C34" i="5"/>
  <c r="J33" i="5"/>
  <c r="C33" i="5"/>
  <c r="G30" i="5"/>
  <c r="B30" i="5"/>
  <c r="K27" i="5"/>
  <c r="I27" i="5"/>
  <c r="G27" i="5"/>
  <c r="F27" i="5"/>
  <c r="H26" i="5"/>
  <c r="J26" i="5" s="1"/>
  <c r="C26" i="5"/>
  <c r="H25" i="5"/>
  <c r="J25" i="5" s="1"/>
  <c r="C25" i="5"/>
  <c r="J24" i="5"/>
  <c r="C24" i="5"/>
  <c r="J23" i="5"/>
  <c r="C23" i="5"/>
  <c r="J22" i="5"/>
  <c r="C22" i="5"/>
  <c r="J21" i="5"/>
  <c r="C21" i="5"/>
  <c r="G18" i="5"/>
  <c r="B18" i="5"/>
  <c r="K15" i="5"/>
  <c r="I15" i="5"/>
  <c r="G15" i="5"/>
  <c r="F15" i="5"/>
  <c r="J14" i="5"/>
  <c r="H14" i="5"/>
  <c r="C14" i="5"/>
  <c r="H13" i="5"/>
  <c r="J13" i="5" s="1"/>
  <c r="C13" i="5"/>
  <c r="J12" i="5"/>
  <c r="C12" i="5"/>
  <c r="J11" i="5"/>
  <c r="C11" i="5"/>
  <c r="J10" i="5"/>
  <c r="C10" i="5"/>
  <c r="J9" i="5"/>
  <c r="C9" i="5"/>
  <c r="G6" i="5"/>
  <c r="B6" i="5"/>
  <c r="H27" i="5" l="1"/>
  <c r="J27" i="5" s="1"/>
  <c r="H15" i="5"/>
  <c r="J15" i="5" s="1"/>
  <c r="H39" i="5"/>
  <c r="J39" i="5" s="1"/>
  <c r="J45" i="5"/>
</calcChain>
</file>

<file path=xl/sharedStrings.xml><?xml version="1.0" encoding="utf-8"?>
<sst xmlns="http://schemas.openxmlformats.org/spreadsheetml/2006/main" count="95" uniqueCount="33">
  <si>
    <t>K.B.B.B.</t>
  </si>
  <si>
    <t xml:space="preserve">                         GEWEST   BEIDE VLAANDEREN</t>
  </si>
  <si>
    <t>F.R.B.B.</t>
  </si>
  <si>
    <t>Kompetitie:</t>
  </si>
  <si>
    <t xml:space="preserve">        KLEIN</t>
  </si>
  <si>
    <t>datum:</t>
  </si>
  <si>
    <t>Lokaal:</t>
  </si>
  <si>
    <t xml:space="preserve">District :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</si>
  <si>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</si>
  <si>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</si>
  <si>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</si>
  <si>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</si>
  <si>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</si>
  <si>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</si>
  <si>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</si>
  <si>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</si>
  <si>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</si>
  <si>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KBC Ons Huis</t>
  </si>
  <si>
    <t>NS</t>
  </si>
  <si>
    <t xml:space="preserve">                       Interdistrictfinale 5° KLASSE DRIEBANDEN</t>
  </si>
  <si>
    <t>7 &amp; 8/01/2012</t>
  </si>
  <si>
    <t>DENDER</t>
  </si>
  <si>
    <t>PROM</t>
  </si>
  <si>
    <t>MG</t>
  </si>
  <si>
    <t>OG</t>
  </si>
  <si>
    <t>VFF</t>
  </si>
  <si>
    <t xml:space="preserve">                     Rechtstr. Districtfinale 1° KLASSE DRIEBANDEN</t>
  </si>
  <si>
    <t>11 &amp; 12/02/2012</t>
  </si>
  <si>
    <t>KBC Sint MARTINUS</t>
  </si>
  <si>
    <t>Denderstreek</t>
  </si>
  <si>
    <t>Wedstrijdleiding : Rik Stilten</t>
  </si>
  <si>
    <r>
      <t xml:space="preserve">Ives De Hertog (KOH) </t>
    </r>
    <r>
      <rPr>
        <i/>
        <sz val="12"/>
        <color theme="1"/>
        <rFont val="Calibri"/>
        <family val="2"/>
        <scheme val="minor"/>
      </rPr>
      <t xml:space="preserve">speelt de Gewestelijke Finale in het weekend </t>
    </r>
  </si>
  <si>
    <r>
      <rPr>
        <i/>
        <sz val="12"/>
        <color theme="1"/>
        <rFont val="Calibri"/>
        <family val="2"/>
        <scheme val="minor"/>
      </rPr>
      <t xml:space="preserve">van </t>
    </r>
    <r>
      <rPr>
        <b/>
        <i/>
        <sz val="12"/>
        <color theme="1"/>
        <rFont val="Calibri"/>
        <family val="2"/>
        <scheme val="minor"/>
      </rPr>
      <t xml:space="preserve">31 maart en 1 april 2012 </t>
    </r>
    <r>
      <rPr>
        <i/>
        <sz val="12"/>
        <color theme="1"/>
        <rFont val="Calibri"/>
        <family val="2"/>
        <scheme val="minor"/>
      </rPr>
      <t xml:space="preserve">in het district </t>
    </r>
    <r>
      <rPr>
        <b/>
        <i/>
        <sz val="12"/>
        <color theme="1"/>
        <rFont val="Calibri"/>
        <family val="2"/>
        <scheme val="minor"/>
      </rPr>
      <t>Waasland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</si>
</sst>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u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sz val="10"/>
      <name val="Arial"/>
      <family val="2"/>
    </font>
    <font>
      <b/>
      <i/>
      <sz val="36"/>
      <name val="Arial"/>
      <family val="2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/>
    <xf numFmtId="0" fontId="1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6" fillId="0" borderId="9" xfId="0" applyFont="1" applyBorder="1"/>
    <xf numFmtId="0" fontId="6" fillId="0" borderId="9" xfId="0" quotePrefix="1" applyFont="1" applyBorder="1"/>
    <xf numFmtId="0" fontId="7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13" xfId="0" applyBorder="1"/>
    <xf numFmtId="0" fontId="0" fillId="0" borderId="15" xfId="0" applyBorder="1"/>
    <xf numFmtId="0" fontId="15" fillId="0" borderId="9" xfId="0" applyFont="1" applyBorder="1"/>
    <xf numFmtId="0" fontId="4" fillId="2" borderId="0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9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0" fontId="4" fillId="0" borderId="15" xfId="0" applyFont="1" applyBorder="1"/>
    <xf numFmtId="0" fontId="16" fillId="0" borderId="0" xfId="0" applyFont="1" applyAlignment="1">
      <alignment horizontal="center"/>
    </xf>
    <xf numFmtId="0" fontId="9" fillId="0" borderId="15" xfId="0" applyFont="1" applyBorder="1"/>
    <xf numFmtId="0" fontId="10" fillId="0" borderId="14" xfId="0" applyFont="1" applyBorder="1" applyAlignment="1">
      <alignment horizontal="center"/>
    </xf>
    <xf numFmtId="15" fontId="3" fillId="2" borderId="0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1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5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6" fillId="2" borderId="5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51</xdr:row>
      <xdr:rowOff>114300</xdr:rowOff>
    </xdr:from>
    <xdr:to>
      <xdr:col>12</xdr:col>
      <xdr:colOff>203200</xdr:colOff>
      <xdr:row>55</xdr:row>
      <xdr:rowOff>28575</xdr:rowOff>
    </xdr:to>
    <xdr:sp macro="" textlink="">
      <xdr:nvSpPr>
        <xdr:cNvPr id="3" name="Rectangle 16"/>
        <xdr:cNvSpPr>
          <a:spLocks noChangeArrowheads="1"/>
        </xdr:cNvSpPr>
      </xdr:nvSpPr>
      <xdr:spPr bwMode="auto">
        <a:xfrm>
          <a:off x="38100" y="7486650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1° klasse driebanden KB-  16 februari 2012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1-12/Algemeen/Uitslagen/Verbeken/uitslagen%20districtfinales%202011-2012/uitslag%20districtfinales%20driebanden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 xml:space="preserve"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A166">
            <v>4283</v>
          </cell>
          <cell r="B166" t="str">
            <v>DE BACKER François</v>
          </cell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 xml:space="preserve"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 xml:space="preserve"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5177</v>
          </cell>
          <cell r="B183" t="str">
            <v>HUYSMANS Sven</v>
          </cell>
          <cell r="C183" t="str">
            <v>STER</v>
          </cell>
          <cell r="D183" t="str">
            <v>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07">
          <cell r="A207">
            <v>9129</v>
          </cell>
          <cell r="B207" t="str">
            <v>DE GRAAF Jackie</v>
          </cell>
          <cell r="C207" t="str">
            <v>KOH</v>
          </cell>
          <cell r="D207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A705">
            <v>9130</v>
          </cell>
          <cell r="B705" t="str">
            <v>CLAUWAERT Frank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33" workbookViewId="0">
      <selection activeCell="C56" sqref="C56:L61"/>
    </sheetView>
  </sheetViews>
  <sheetFormatPr defaultRowHeight="15" x14ac:dyDescent="0.25"/>
  <cols>
    <col min="1" max="1" width="9.5703125" customWidth="1"/>
    <col min="2" max="2" width="3.140625" style="16" customWidth="1"/>
    <col min="3" max="3" width="6.7109375" customWidth="1"/>
    <col min="4" max="4" width="15" customWidth="1"/>
    <col min="5" max="5" width="8.85546875" customWidth="1"/>
    <col min="6" max="6" width="4.5703125" style="16" customWidth="1"/>
    <col min="7" max="8" width="8.140625" style="16" customWidth="1"/>
    <col min="9" max="9" width="7.28515625" style="16" customWidth="1"/>
    <col min="10" max="10" width="8.140625" style="16" customWidth="1"/>
    <col min="11" max="11" width="6.5703125" style="16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19</v>
      </c>
      <c r="E2" s="9"/>
      <c r="F2" s="7"/>
      <c r="G2" s="7"/>
      <c r="H2" s="7"/>
      <c r="I2" s="7"/>
      <c r="J2" s="7"/>
      <c r="K2" s="7"/>
      <c r="L2" s="9" t="s">
        <v>4</v>
      </c>
      <c r="M2" s="10"/>
    </row>
    <row r="3" spans="1:14" ht="17.25" customHeight="1" x14ac:dyDescent="0.25">
      <c r="A3" s="6" t="s">
        <v>5</v>
      </c>
      <c r="B3" s="7"/>
      <c r="C3" s="46" t="s">
        <v>20</v>
      </c>
      <c r="D3" s="46"/>
      <c r="E3" s="11" t="s">
        <v>6</v>
      </c>
      <c r="F3" s="51" t="s">
        <v>17</v>
      </c>
      <c r="G3" s="51"/>
      <c r="H3" s="51"/>
      <c r="I3" s="51"/>
      <c r="J3" s="37" t="s">
        <v>7</v>
      </c>
      <c r="K3" s="52" t="s">
        <v>21</v>
      </c>
      <c r="L3" s="52"/>
      <c r="M3" s="53"/>
    </row>
    <row r="4" spans="1:14" ht="3.75" customHeight="1" x14ac:dyDescent="0.25">
      <c r="A4" s="12"/>
      <c r="B4" s="13"/>
      <c r="C4" s="14"/>
      <c r="D4" s="14"/>
      <c r="E4" s="14"/>
      <c r="F4" s="13"/>
      <c r="G4" s="13"/>
      <c r="H4" s="13"/>
      <c r="I4" s="13"/>
      <c r="J4" s="13"/>
      <c r="K4" s="13"/>
      <c r="L4" s="14"/>
      <c r="M4" s="15"/>
    </row>
    <row r="5" spans="1:14" ht="5.25" customHeight="1" x14ac:dyDescent="0.25"/>
    <row r="6" spans="1:14" x14ac:dyDescent="0.25">
      <c r="A6" s="17" t="s">
        <v>8</v>
      </c>
      <c r="B6" s="18" t="str">
        <f>VLOOKUP(L6,[1]LEDEN!A$1:E$65536,2,FALSE)</f>
        <v>DE BECK Clery</v>
      </c>
      <c r="C6" s="17"/>
      <c r="D6" s="17"/>
      <c r="E6" s="36" t="s">
        <v>18</v>
      </c>
      <c r="F6" s="38" t="s">
        <v>9</v>
      </c>
      <c r="G6" s="39" t="str">
        <f>VLOOKUP(L6,[1]LEDEN!A$1:E$65536,3,FALSE)</f>
        <v>KOH</v>
      </c>
      <c r="H6" s="39"/>
      <c r="I6" s="38"/>
      <c r="J6" s="38"/>
      <c r="K6" s="38"/>
      <c r="L6" s="19">
        <v>9063</v>
      </c>
    </row>
    <row r="7" spans="1:14" ht="6" customHeight="1" x14ac:dyDescent="0.25"/>
    <row r="8" spans="1:14" x14ac:dyDescent="0.25">
      <c r="F8" s="20" t="s">
        <v>10</v>
      </c>
      <c r="G8" s="20" t="s">
        <v>11</v>
      </c>
      <c r="H8" s="20">
        <v>2.2999999999999998</v>
      </c>
      <c r="I8" s="20" t="s">
        <v>12</v>
      </c>
      <c r="J8" s="21" t="s">
        <v>13</v>
      </c>
      <c r="K8" s="20" t="s">
        <v>14</v>
      </c>
      <c r="L8" s="20" t="s">
        <v>15</v>
      </c>
    </row>
    <row r="9" spans="1:14" ht="15" customHeight="1" x14ac:dyDescent="0.25">
      <c r="B9" s="22">
        <v>1</v>
      </c>
      <c r="C9" s="23" t="str">
        <f>VLOOKUP(N9,[1]LEDEN!A$1:E$65536,2,FALSE)</f>
        <v>VANDENHENDE John</v>
      </c>
      <c r="D9" s="24"/>
      <c r="E9" s="24"/>
      <c r="F9" s="22">
        <v>0</v>
      </c>
      <c r="G9" s="22"/>
      <c r="H9" s="22">
        <v>17</v>
      </c>
      <c r="I9" s="22">
        <v>28</v>
      </c>
      <c r="J9" s="40">
        <f>ROUNDDOWN(H9/I9,3)</f>
        <v>0.60699999999999998</v>
      </c>
      <c r="K9" s="22">
        <v>5</v>
      </c>
      <c r="L9" s="34"/>
      <c r="N9">
        <v>8871</v>
      </c>
    </row>
    <row r="10" spans="1:14" ht="15" customHeight="1" x14ac:dyDescent="0.25">
      <c r="B10" s="22">
        <v>2</v>
      </c>
      <c r="C10" s="23" t="str">
        <f>VLOOKUP(N10,[1]LEDEN!A$1:E$65536,2,FALSE)</f>
        <v>DE BLOCK Omer</v>
      </c>
      <c r="D10" s="24"/>
      <c r="E10" s="24"/>
      <c r="F10" s="22">
        <v>2</v>
      </c>
      <c r="G10" s="22"/>
      <c r="H10" s="22">
        <v>18</v>
      </c>
      <c r="I10" s="22">
        <v>42</v>
      </c>
      <c r="J10" s="40">
        <f>ROUNDDOWN(H10/I10,3)</f>
        <v>0.42799999999999999</v>
      </c>
      <c r="K10" s="22">
        <v>3</v>
      </c>
      <c r="L10" s="45">
        <v>3</v>
      </c>
      <c r="N10">
        <v>4895</v>
      </c>
    </row>
    <row r="11" spans="1:14" ht="15" customHeight="1" x14ac:dyDescent="0.25">
      <c r="B11" s="22">
        <v>3</v>
      </c>
      <c r="C11" s="23" t="str">
        <f>VLOOKUP(N11,[1]LEDEN!A$1:E$65536,2,FALSE)</f>
        <v>DE BLOCK Omer</v>
      </c>
      <c r="D11" s="24"/>
      <c r="E11" s="24"/>
      <c r="F11" s="22">
        <v>2</v>
      </c>
      <c r="G11" s="22"/>
      <c r="H11" s="22">
        <v>18</v>
      </c>
      <c r="I11" s="22">
        <v>33</v>
      </c>
      <c r="J11" s="40">
        <f>ROUNDDOWN(H11/I11,3)</f>
        <v>0.54500000000000004</v>
      </c>
      <c r="K11" s="22">
        <v>2</v>
      </c>
      <c r="L11" s="45"/>
      <c r="N11">
        <v>4895</v>
      </c>
    </row>
    <row r="12" spans="1:14" ht="15" customHeight="1" x14ac:dyDescent="0.25">
      <c r="B12" s="22">
        <v>4</v>
      </c>
      <c r="C12" s="23" t="str">
        <f>VLOOKUP(N12,[1]LEDEN!A$1:E$65536,2,FALSE)</f>
        <v>VANDENHENDE John</v>
      </c>
      <c r="D12" s="24"/>
      <c r="E12" s="24"/>
      <c r="F12" s="22">
        <v>2</v>
      </c>
      <c r="G12" s="22"/>
      <c r="H12" s="22">
        <v>18</v>
      </c>
      <c r="I12" s="22">
        <v>46</v>
      </c>
      <c r="J12" s="40">
        <f>ROUNDDOWN(H12/I12,3)</f>
        <v>0.39100000000000001</v>
      </c>
      <c r="K12" s="22">
        <v>3</v>
      </c>
      <c r="L12" s="45"/>
      <c r="N12">
        <v>8871</v>
      </c>
    </row>
    <row r="13" spans="1:14" ht="15" hidden="1" customHeight="1" x14ac:dyDescent="0.25">
      <c r="B13" s="22">
        <v>4</v>
      </c>
      <c r="C13" s="23" t="e">
        <f>VLOOKUP(N13,[1]LEDEN!A$1:E$65536,2,FALSE)</f>
        <v>#N/A</v>
      </c>
      <c r="D13" s="24"/>
      <c r="E13" s="24"/>
      <c r="F13" s="22"/>
      <c r="G13" s="22"/>
      <c r="H13" s="22">
        <f>G13*0.9082</f>
        <v>0</v>
      </c>
      <c r="I13" s="22"/>
      <c r="J13" s="40" t="e">
        <f>ROUNDDOWN(H13/I13,3)</f>
        <v>#DIV/0!</v>
      </c>
      <c r="K13" s="22"/>
      <c r="L13" s="45"/>
    </row>
    <row r="14" spans="1:14" ht="15" hidden="1" customHeight="1" x14ac:dyDescent="0.25">
      <c r="B14" s="22">
        <v>5</v>
      </c>
      <c r="C14" s="23" t="e">
        <f>VLOOKUP(N14,[1]LEDEN!A$1:E$65536,2,FALSE)</f>
        <v>#N/A</v>
      </c>
      <c r="D14" s="24"/>
      <c r="E14" s="24"/>
      <c r="F14" s="22"/>
      <c r="G14" s="22"/>
      <c r="H14" s="22">
        <f>G14*0.9082</f>
        <v>0</v>
      </c>
      <c r="I14" s="22"/>
      <c r="J14" s="40" t="e">
        <f>ROUNDDOWN(H14/I14,3)</f>
        <v>#DIV/0!</v>
      </c>
      <c r="K14" s="22"/>
      <c r="L14" s="45"/>
    </row>
    <row r="15" spans="1:14" ht="15" customHeight="1" x14ac:dyDescent="0.25">
      <c r="A15" s="25"/>
      <c r="B15" s="26"/>
      <c r="C15" s="25"/>
      <c r="D15" s="25"/>
      <c r="E15" s="25" t="s">
        <v>16</v>
      </c>
      <c r="F15" s="27">
        <f>SUM(F9:F14)</f>
        <v>6</v>
      </c>
      <c r="G15" s="27">
        <f>SUM(G9:G14)</f>
        <v>0</v>
      </c>
      <c r="H15" s="27">
        <f>SUM(H9:H14)</f>
        <v>71</v>
      </c>
      <c r="I15" s="27">
        <f>SUM(I9:I14)</f>
        <v>149</v>
      </c>
      <c r="J15" s="41">
        <f>ROUNDDOWN(H15/I15,3)</f>
        <v>0.47599999999999998</v>
      </c>
      <c r="K15" s="27">
        <f>MAX(K9:K14)</f>
        <v>5</v>
      </c>
      <c r="L15" s="44" t="s">
        <v>22</v>
      </c>
      <c r="M15" s="28"/>
    </row>
    <row r="16" spans="1:14" ht="8.25" customHeight="1" thickBot="1" x14ac:dyDescent="0.3">
      <c r="A16" s="29"/>
      <c r="B16" s="30"/>
      <c r="C16" s="29"/>
      <c r="D16" s="29"/>
      <c r="E16" s="29"/>
      <c r="F16" s="30"/>
      <c r="G16" s="30"/>
      <c r="H16" s="30"/>
      <c r="I16" s="30"/>
      <c r="J16" s="30"/>
      <c r="K16" s="30"/>
      <c r="L16" s="29"/>
    </row>
    <row r="17" spans="1:14" ht="7.5" customHeight="1" x14ac:dyDescent="0.25"/>
    <row r="18" spans="1:14" x14ac:dyDescent="0.25">
      <c r="A18" s="17" t="s">
        <v>8</v>
      </c>
      <c r="B18" s="18" t="str">
        <f>VLOOKUP(L18,[1]LEDEN!A$1:E$65536,2,FALSE)</f>
        <v>VANDENHENDE John</v>
      </c>
      <c r="C18" s="17"/>
      <c r="D18" s="17"/>
      <c r="E18" s="17"/>
      <c r="F18" s="38" t="s">
        <v>9</v>
      </c>
      <c r="G18" s="39" t="str">
        <f>VLOOKUP(L18,[1]LEDEN!A$1:E$65536,3,FALSE)</f>
        <v>KOH</v>
      </c>
      <c r="H18" s="39"/>
      <c r="I18" s="38"/>
      <c r="J18" s="38"/>
      <c r="K18" s="38"/>
      <c r="L18" s="19">
        <v>8871</v>
      </c>
    </row>
    <row r="19" spans="1:14" ht="6" customHeight="1" x14ac:dyDescent="0.25"/>
    <row r="20" spans="1:14" x14ac:dyDescent="0.25">
      <c r="F20" s="20" t="s">
        <v>10</v>
      </c>
      <c r="G20" s="20" t="s">
        <v>11</v>
      </c>
      <c r="H20" s="20">
        <v>2.2999999999999998</v>
      </c>
      <c r="I20" s="20" t="s">
        <v>12</v>
      </c>
      <c r="J20" s="21" t="s">
        <v>13</v>
      </c>
      <c r="K20" s="20" t="s">
        <v>14</v>
      </c>
      <c r="L20" s="20" t="s">
        <v>15</v>
      </c>
    </row>
    <row r="21" spans="1:14" x14ac:dyDescent="0.25">
      <c r="B21" s="22">
        <v>1</v>
      </c>
      <c r="C21" s="23" t="str">
        <f>VLOOKUP(N21,[1]LEDEN!A$1:E$65536,2,FALSE)</f>
        <v>DE BECK Clery</v>
      </c>
      <c r="D21" s="24"/>
      <c r="E21" s="24"/>
      <c r="F21" s="22">
        <v>2</v>
      </c>
      <c r="G21" s="22"/>
      <c r="H21" s="22">
        <v>18</v>
      </c>
      <c r="I21" s="22">
        <v>28</v>
      </c>
      <c r="J21" s="40">
        <f>ROUNDDOWN(H21/I21,3)</f>
        <v>0.64200000000000002</v>
      </c>
      <c r="K21" s="22">
        <v>3</v>
      </c>
      <c r="L21" s="34"/>
      <c r="N21">
        <v>9063</v>
      </c>
    </row>
    <row r="22" spans="1:14" x14ac:dyDescent="0.25">
      <c r="B22" s="22">
        <v>2</v>
      </c>
      <c r="C22" s="23" t="str">
        <f>VLOOKUP(N22,[1]LEDEN!A$1:E$65536,2,FALSE)</f>
        <v>DE BLOCK Omer</v>
      </c>
      <c r="D22" s="24"/>
      <c r="E22" s="24"/>
      <c r="F22" s="22">
        <v>2</v>
      </c>
      <c r="G22" s="22"/>
      <c r="H22" s="22">
        <v>18</v>
      </c>
      <c r="I22" s="22">
        <v>46</v>
      </c>
      <c r="J22" s="40">
        <f>ROUNDDOWN(H22/I22,3)</f>
        <v>0.39100000000000001</v>
      </c>
      <c r="K22" s="22">
        <v>3</v>
      </c>
      <c r="L22" s="45">
        <v>1</v>
      </c>
      <c r="N22">
        <v>4895</v>
      </c>
    </row>
    <row r="23" spans="1:14" x14ac:dyDescent="0.25">
      <c r="B23" s="22">
        <v>3</v>
      </c>
      <c r="C23" s="23" t="str">
        <f>VLOOKUP(N23,[1]LEDEN!A$1:E$65536,2,FALSE)</f>
        <v>DE BLOCK Omer</v>
      </c>
      <c r="D23" s="24"/>
      <c r="E23" s="24"/>
      <c r="F23" s="22">
        <v>2</v>
      </c>
      <c r="G23" s="22"/>
      <c r="H23" s="22">
        <v>18</v>
      </c>
      <c r="I23" s="22">
        <v>51</v>
      </c>
      <c r="J23" s="40">
        <f>ROUNDDOWN(H23/I23,3)</f>
        <v>0.35199999999999998</v>
      </c>
      <c r="K23" s="22">
        <v>2</v>
      </c>
      <c r="L23" s="45"/>
      <c r="N23">
        <v>4895</v>
      </c>
    </row>
    <row r="24" spans="1:14" x14ac:dyDescent="0.25">
      <c r="B24" s="22">
        <v>4</v>
      </c>
      <c r="C24" s="23" t="str">
        <f>VLOOKUP(N24,[1]LEDEN!A$1:E$65536,2,FALSE)</f>
        <v>DE BECK Clery</v>
      </c>
      <c r="D24" s="24"/>
      <c r="E24" s="24"/>
      <c r="F24" s="22">
        <v>0</v>
      </c>
      <c r="G24" s="22"/>
      <c r="H24" s="22">
        <v>12</v>
      </c>
      <c r="I24" s="22">
        <v>46</v>
      </c>
      <c r="J24" s="40">
        <f>ROUNDDOWN(H24/I24,3)</f>
        <v>0.26</v>
      </c>
      <c r="K24" s="22">
        <v>2</v>
      </c>
      <c r="L24" s="45"/>
      <c r="N24">
        <v>9063</v>
      </c>
    </row>
    <row r="25" spans="1:14" hidden="1" x14ac:dyDescent="0.25">
      <c r="B25" s="22"/>
      <c r="C25" s="23" t="e">
        <f>VLOOKUP(N25,[1]LEDEN!A$1:E$65536,2,FALSE)</f>
        <v>#N/A</v>
      </c>
      <c r="D25" s="24"/>
      <c r="E25" s="24"/>
      <c r="F25" s="22"/>
      <c r="G25" s="22"/>
      <c r="H25" s="22">
        <f>G25*0.9082</f>
        <v>0</v>
      </c>
      <c r="I25" s="22"/>
      <c r="J25" s="40" t="e">
        <f>ROUNDDOWN(H25/I25,3)</f>
        <v>#DIV/0!</v>
      </c>
      <c r="K25" s="22"/>
      <c r="L25" s="45"/>
    </row>
    <row r="26" spans="1:14" hidden="1" x14ac:dyDescent="0.25">
      <c r="B26" s="22"/>
      <c r="C26" s="23" t="e">
        <f>VLOOKUP(N26,[1]LEDEN!A$1:E$65536,2,FALSE)</f>
        <v>#N/A</v>
      </c>
      <c r="D26" s="24"/>
      <c r="E26" s="24"/>
      <c r="F26" s="22"/>
      <c r="G26" s="22"/>
      <c r="H26" s="22">
        <f>G26*0.9082</f>
        <v>0</v>
      </c>
      <c r="I26" s="22"/>
      <c r="J26" s="40" t="e">
        <f>ROUNDDOWN(H26/I26,3)</f>
        <v>#DIV/0!</v>
      </c>
      <c r="K26" s="22"/>
      <c r="L26" s="45"/>
    </row>
    <row r="27" spans="1:14" x14ac:dyDescent="0.25">
      <c r="A27" s="25"/>
      <c r="B27" s="26"/>
      <c r="C27" s="25"/>
      <c r="D27" s="25"/>
      <c r="E27" s="25" t="s">
        <v>16</v>
      </c>
      <c r="F27" s="27">
        <f>SUM(F21:F26)</f>
        <v>6</v>
      </c>
      <c r="G27" s="27">
        <f>SUM(G21:G26)</f>
        <v>0</v>
      </c>
      <c r="H27" s="27">
        <f>SUM(H21:H26)</f>
        <v>66</v>
      </c>
      <c r="I27" s="27">
        <f>SUM(I21:I26)</f>
        <v>171</v>
      </c>
      <c r="J27" s="41">
        <f>ROUNDDOWN(H27/I27,3)</f>
        <v>0.38500000000000001</v>
      </c>
      <c r="K27" s="27">
        <f>MAX(K21:K26)</f>
        <v>3</v>
      </c>
      <c r="L27" s="42" t="s">
        <v>23</v>
      </c>
    </row>
    <row r="28" spans="1:14" ht="7.5" customHeight="1" thickBot="1" x14ac:dyDescent="0.3">
      <c r="A28" s="29"/>
      <c r="B28" s="30"/>
      <c r="C28" s="29"/>
      <c r="D28" s="29"/>
      <c r="E28" s="29"/>
      <c r="F28" s="30"/>
      <c r="G28" s="30"/>
      <c r="H28" s="30"/>
      <c r="I28" s="30"/>
      <c r="J28" s="30"/>
      <c r="K28" s="30"/>
      <c r="L28" s="29"/>
    </row>
    <row r="29" spans="1:14" ht="3.75" customHeight="1" x14ac:dyDescent="0.25"/>
    <row r="30" spans="1:14" x14ac:dyDescent="0.25">
      <c r="A30" s="17" t="s">
        <v>8</v>
      </c>
      <c r="B30" s="18" t="str">
        <f>VLOOKUP(L30,[1]LEDEN!A$1:E$65536,2,FALSE)</f>
        <v>DE BLOCK Omer</v>
      </c>
      <c r="C30" s="17"/>
      <c r="D30" s="17"/>
      <c r="E30" s="17"/>
      <c r="F30" s="38" t="s">
        <v>9</v>
      </c>
      <c r="G30" s="39" t="str">
        <f>VLOOKUP(L30,[1]LEDEN!A$1:E$65536,3,FALSE)</f>
        <v>BCSK</v>
      </c>
      <c r="H30" s="39"/>
      <c r="I30" s="38"/>
      <c r="J30" s="38"/>
      <c r="K30" s="38"/>
      <c r="L30" s="19">
        <v>4895</v>
      </c>
    </row>
    <row r="31" spans="1:14" ht="7.5" customHeight="1" x14ac:dyDescent="0.25"/>
    <row r="32" spans="1:14" x14ac:dyDescent="0.25">
      <c r="F32" s="20" t="s">
        <v>10</v>
      </c>
      <c r="G32" s="20" t="s">
        <v>11</v>
      </c>
      <c r="H32" s="20">
        <v>2.2999999999999998</v>
      </c>
      <c r="I32" s="20" t="s">
        <v>12</v>
      </c>
      <c r="J32" s="21" t="s">
        <v>13</v>
      </c>
      <c r="K32" s="20" t="s">
        <v>14</v>
      </c>
      <c r="L32" s="20" t="s">
        <v>15</v>
      </c>
    </row>
    <row r="33" spans="1:14" x14ac:dyDescent="0.25">
      <c r="B33" s="22">
        <v>1</v>
      </c>
      <c r="C33" s="23" t="str">
        <f>VLOOKUP(N33,[1]LEDEN!A$1:E$65536,2,FALSE)</f>
        <v>DE BECK Clery</v>
      </c>
      <c r="D33" s="24"/>
      <c r="E33" s="24"/>
      <c r="F33" s="22">
        <v>0</v>
      </c>
      <c r="G33" s="22"/>
      <c r="H33" s="22">
        <v>12</v>
      </c>
      <c r="I33" s="22">
        <v>42</v>
      </c>
      <c r="J33" s="40">
        <f>ROUNDDOWN(H33/I33,3)</f>
        <v>0.28499999999999998</v>
      </c>
      <c r="K33" s="22">
        <v>2</v>
      </c>
      <c r="L33" s="34"/>
      <c r="N33">
        <v>9063</v>
      </c>
    </row>
    <row r="34" spans="1:14" x14ac:dyDescent="0.25">
      <c r="B34" s="22">
        <v>2</v>
      </c>
      <c r="C34" s="23" t="str">
        <f>VLOOKUP(N34,[1]LEDEN!A$1:E$65536,2,FALSE)</f>
        <v>VANDENHENDE John</v>
      </c>
      <c r="D34" s="24"/>
      <c r="E34" s="24"/>
      <c r="F34" s="22">
        <v>0</v>
      </c>
      <c r="G34" s="22"/>
      <c r="H34" s="22">
        <v>4</v>
      </c>
      <c r="I34" s="22">
        <v>46</v>
      </c>
      <c r="J34" s="40">
        <f>ROUNDDOWN(H34/I34,3)</f>
        <v>8.5999999999999993E-2</v>
      </c>
      <c r="K34" s="22">
        <v>1</v>
      </c>
      <c r="L34" s="45">
        <v>2</v>
      </c>
      <c r="N34">
        <v>8871</v>
      </c>
    </row>
    <row r="35" spans="1:14" x14ac:dyDescent="0.25">
      <c r="B35" s="22">
        <v>3</v>
      </c>
      <c r="C35" s="23" t="str">
        <f>VLOOKUP(N35,[1]LEDEN!A$1:E$65536,2,FALSE)</f>
        <v>DE BECK Clery</v>
      </c>
      <c r="D35" s="24"/>
      <c r="E35" s="24"/>
      <c r="F35" s="22">
        <v>0</v>
      </c>
      <c r="G35" s="22"/>
      <c r="H35" s="22">
        <v>9</v>
      </c>
      <c r="I35" s="22">
        <v>33</v>
      </c>
      <c r="J35" s="40">
        <f>ROUNDDOWN(H35/I35,3)</f>
        <v>0.27200000000000002</v>
      </c>
      <c r="K35" s="22">
        <v>3</v>
      </c>
      <c r="L35" s="45"/>
      <c r="N35">
        <v>9063</v>
      </c>
    </row>
    <row r="36" spans="1:14" x14ac:dyDescent="0.25">
      <c r="B36" s="22">
        <v>4</v>
      </c>
      <c r="C36" s="23" t="str">
        <f>VLOOKUP(N36,[1]LEDEN!A$1:E$65536,2,FALSE)</f>
        <v>VANDENHENDE John</v>
      </c>
      <c r="D36" s="24"/>
      <c r="E36" s="24"/>
      <c r="F36" s="22">
        <v>0</v>
      </c>
      <c r="G36" s="22"/>
      <c r="H36" s="22">
        <v>8</v>
      </c>
      <c r="I36" s="22">
        <v>51</v>
      </c>
      <c r="J36" s="40">
        <f>ROUNDDOWN(H36/I36,3)</f>
        <v>0.156</v>
      </c>
      <c r="K36" s="22">
        <v>2</v>
      </c>
      <c r="L36" s="45"/>
      <c r="N36">
        <v>8871</v>
      </c>
    </row>
    <row r="37" spans="1:14" hidden="1" x14ac:dyDescent="0.25">
      <c r="B37" s="22">
        <v>4</v>
      </c>
      <c r="C37" s="23" t="e">
        <f>VLOOKUP(N37,[1]LEDEN!A$1:E$65536,2,FALSE)</f>
        <v>#N/A</v>
      </c>
      <c r="D37" s="24"/>
      <c r="E37" s="24"/>
      <c r="F37" s="22"/>
      <c r="G37" s="22"/>
      <c r="H37" s="22">
        <f>G37*0.9082</f>
        <v>0</v>
      </c>
      <c r="I37" s="22"/>
      <c r="J37" s="40" t="e">
        <f>ROUNDDOWN(H37/I37,3)</f>
        <v>#DIV/0!</v>
      </c>
      <c r="K37" s="22"/>
      <c r="L37" s="45"/>
    </row>
    <row r="38" spans="1:14" hidden="1" x14ac:dyDescent="0.25">
      <c r="B38" s="22">
        <v>5</v>
      </c>
      <c r="C38" s="23" t="e">
        <f>VLOOKUP(N38,[1]LEDEN!A$1:E$65536,2,FALSE)</f>
        <v>#N/A</v>
      </c>
      <c r="D38" s="24"/>
      <c r="E38" s="24"/>
      <c r="F38" s="22"/>
      <c r="G38" s="22"/>
      <c r="H38" s="22">
        <f>G38*0.9082</f>
        <v>0</v>
      </c>
      <c r="I38" s="22"/>
      <c r="J38" s="40" t="e">
        <f>ROUNDDOWN(H38/I38,3)</f>
        <v>#DIV/0!</v>
      </c>
      <c r="K38" s="22"/>
      <c r="L38" s="45"/>
    </row>
    <row r="39" spans="1:14" x14ac:dyDescent="0.25">
      <c r="A39" s="25"/>
      <c r="B39" s="26"/>
      <c r="C39" s="25"/>
      <c r="D39" s="25"/>
      <c r="E39" s="25" t="s">
        <v>16</v>
      </c>
      <c r="F39" s="27">
        <f>SUM(F33:F38)</f>
        <v>0</v>
      </c>
      <c r="G39" s="27">
        <f>SUM(G33:G38)</f>
        <v>0</v>
      </c>
      <c r="H39" s="27">
        <f>SUM(H33:H38)</f>
        <v>33</v>
      </c>
      <c r="I39" s="27">
        <f>SUM(I33:I38)</f>
        <v>172</v>
      </c>
      <c r="J39" s="41">
        <f>ROUNDDOWN(H39/I39,3)</f>
        <v>0.191</v>
      </c>
      <c r="K39" s="27">
        <f>MAX(K33:K38)</f>
        <v>3</v>
      </c>
      <c r="L39" s="42" t="s">
        <v>24</v>
      </c>
    </row>
    <row r="40" spans="1:14" ht="6.75" customHeight="1" thickBot="1" x14ac:dyDescent="0.3">
      <c r="A40" s="29"/>
      <c r="B40" s="30"/>
      <c r="C40" s="29"/>
      <c r="D40" s="29"/>
      <c r="E40" s="29"/>
      <c r="F40" s="30"/>
      <c r="G40" s="30"/>
      <c r="H40" s="30"/>
      <c r="I40" s="30"/>
      <c r="J40" s="30"/>
      <c r="K40" s="30"/>
      <c r="L40" s="29"/>
    </row>
    <row r="41" spans="1:14" ht="6" customHeight="1" x14ac:dyDescent="0.25"/>
    <row r="42" spans="1:14" ht="13.5" customHeight="1" x14ac:dyDescent="0.25">
      <c r="A42" s="17" t="s">
        <v>8</v>
      </c>
      <c r="B42" s="18" t="str">
        <f>VLOOKUP(L42,[1]LEDEN!A$1:E$65536,2,FALSE)</f>
        <v>VERCAMMEN Alwin</v>
      </c>
      <c r="C42" s="17"/>
      <c r="D42" s="17"/>
      <c r="E42" s="17"/>
      <c r="F42" s="38" t="s">
        <v>9</v>
      </c>
      <c r="G42" s="39" t="str">
        <f>VLOOKUP(L42,[1]LEDEN!A$1:E$65536,3,FALSE)</f>
        <v>STER</v>
      </c>
      <c r="H42" s="39"/>
      <c r="I42" s="38"/>
      <c r="J42" s="38"/>
      <c r="K42" s="38"/>
      <c r="L42" s="19">
        <v>6454</v>
      </c>
    </row>
    <row r="44" spans="1:14" x14ac:dyDescent="0.25">
      <c r="F44" s="20" t="s">
        <v>10</v>
      </c>
      <c r="G44" s="20" t="s">
        <v>11</v>
      </c>
      <c r="H44" s="20">
        <v>2.2999999999999998</v>
      </c>
      <c r="I44" s="20" t="s">
        <v>12</v>
      </c>
      <c r="J44" s="21" t="s">
        <v>13</v>
      </c>
      <c r="K44" s="20" t="s">
        <v>14</v>
      </c>
      <c r="L44" s="20" t="s">
        <v>15</v>
      </c>
    </row>
    <row r="45" spans="1:14" x14ac:dyDescent="0.25">
      <c r="B45" s="22">
        <v>1</v>
      </c>
      <c r="C45" s="23" t="e">
        <f>VLOOKUP(N45,[1]LEDEN!A$1:E$65536,2,FALSE)</f>
        <v>#N/A</v>
      </c>
      <c r="D45" s="24"/>
      <c r="E45" s="24"/>
      <c r="F45" s="22"/>
      <c r="G45" s="22"/>
      <c r="H45" s="22">
        <f>G45*0.9082</f>
        <v>0</v>
      </c>
      <c r="I45" s="22"/>
      <c r="J45" s="40" t="e">
        <f>ROUNDDOWN(H45/I45,3)</f>
        <v>#DIV/0!</v>
      </c>
      <c r="K45" s="22"/>
      <c r="L45" s="34"/>
    </row>
    <row r="46" spans="1:14" x14ac:dyDescent="0.25">
      <c r="B46" s="22">
        <v>2</v>
      </c>
      <c r="C46" s="23" t="e">
        <f>VLOOKUP(N46,[1]LEDEN!A$1:E$65536,2,FALSE)</f>
        <v>#N/A</v>
      </c>
      <c r="D46" s="24"/>
      <c r="E46" s="24"/>
      <c r="F46" s="22"/>
      <c r="G46" s="22"/>
      <c r="H46" s="22">
        <f>G46*0.9082</f>
        <v>0</v>
      </c>
      <c r="I46" s="22"/>
      <c r="J46" s="40" t="e">
        <f>ROUNDDOWN(H46/I46,3)</f>
        <v>#DIV/0!</v>
      </c>
      <c r="K46" s="22"/>
      <c r="L46" s="47" t="s">
        <v>25</v>
      </c>
    </row>
    <row r="47" spans="1:14" x14ac:dyDescent="0.25">
      <c r="B47" s="22">
        <v>3</v>
      </c>
      <c r="C47" s="23" t="e">
        <f>VLOOKUP(N47,[1]LEDEN!A$1:E$65536,2,FALSE)</f>
        <v>#N/A</v>
      </c>
      <c r="D47" s="24"/>
      <c r="E47" s="24"/>
      <c r="F47" s="22"/>
      <c r="G47" s="22"/>
      <c r="H47" s="22">
        <f>G47*0.9082</f>
        <v>0</v>
      </c>
      <c r="I47" s="22"/>
      <c r="J47" s="40" t="e">
        <f>ROUNDDOWN(H47/I47,3)</f>
        <v>#DIV/0!</v>
      </c>
      <c r="K47" s="22"/>
      <c r="L47" s="47"/>
    </row>
    <row r="48" spans="1:14" x14ac:dyDescent="0.25">
      <c r="B48" s="22">
        <v>4</v>
      </c>
      <c r="C48" s="23" t="e">
        <f>VLOOKUP(N48,[1]LEDEN!A$1:E$65536,2,FALSE)</f>
        <v>#N/A</v>
      </c>
      <c r="D48" s="24"/>
      <c r="E48" s="24"/>
      <c r="F48" s="22"/>
      <c r="G48" s="22"/>
      <c r="H48" s="22">
        <f>G48*0.9082</f>
        <v>0</v>
      </c>
      <c r="I48" s="22"/>
      <c r="J48" s="40" t="e">
        <f>ROUNDDOWN(H48/I48,3)</f>
        <v>#DIV/0!</v>
      </c>
      <c r="K48" s="22"/>
      <c r="L48" s="47"/>
    </row>
    <row r="49" spans="1:13" hidden="1" x14ac:dyDescent="0.25">
      <c r="B49" s="22">
        <v>4</v>
      </c>
      <c r="C49" s="23" t="e">
        <f>VLOOKUP(N49,[1]LEDEN!A$1:E$65536,2,FALSE)</f>
        <v>#N/A</v>
      </c>
      <c r="D49" s="24"/>
      <c r="E49" s="24"/>
      <c r="F49" s="22"/>
      <c r="G49" s="22"/>
      <c r="H49" s="22">
        <f>G49*0.9082</f>
        <v>0</v>
      </c>
      <c r="I49" s="22"/>
      <c r="J49" s="40" t="e">
        <f>ROUNDDOWN(H49/I49,3)</f>
        <v>#DIV/0!</v>
      </c>
      <c r="K49" s="22"/>
      <c r="L49" s="47"/>
    </row>
    <row r="50" spans="1:13" hidden="1" x14ac:dyDescent="0.25">
      <c r="B50" s="22">
        <v>5</v>
      </c>
      <c r="C50" s="23" t="e">
        <f>VLOOKUP(N50,[1]LEDEN!A$1:E$65536,2,FALSE)</f>
        <v>#N/A</v>
      </c>
      <c r="D50" s="24"/>
      <c r="E50" s="24"/>
      <c r="F50" s="22"/>
      <c r="G50" s="22"/>
      <c r="H50" s="22">
        <f>G50*0.9082</f>
        <v>0</v>
      </c>
      <c r="I50" s="22"/>
      <c r="J50" s="40" t="e">
        <f>ROUNDDOWN(H50/I50,3)</f>
        <v>#DIV/0!</v>
      </c>
      <c r="K50" s="22"/>
      <c r="L50" s="47"/>
    </row>
    <row r="51" spans="1:13" x14ac:dyDescent="0.25">
      <c r="A51" s="25"/>
      <c r="B51" s="26"/>
      <c r="C51" s="25"/>
      <c r="D51" s="25"/>
      <c r="E51" s="25" t="s">
        <v>16</v>
      </c>
      <c r="F51" s="27">
        <f>SUM(F45:F50)</f>
        <v>0</v>
      </c>
      <c r="G51" s="27">
        <f>SUM(G45:G50)</f>
        <v>0</v>
      </c>
      <c r="H51" s="27">
        <f>SUM(H45:H50)</f>
        <v>0</v>
      </c>
      <c r="I51" s="27">
        <f>SUM(I45:I50)</f>
        <v>0</v>
      </c>
      <c r="J51" s="41" t="e">
        <f>ROUNDDOWN(H51/I51,3)</f>
        <v>#DIV/0!</v>
      </c>
      <c r="K51" s="27">
        <f>MAX(K45:K50)</f>
        <v>0</v>
      </c>
      <c r="L51" s="35"/>
    </row>
    <row r="52" spans="1:13" ht="4.5" customHeight="1" thickBot="1" x14ac:dyDescent="0.3">
      <c r="A52" s="29"/>
      <c r="B52" s="30"/>
      <c r="C52" s="29"/>
      <c r="D52" s="29"/>
      <c r="E52" s="29"/>
      <c r="F52" s="30"/>
      <c r="G52" s="30"/>
      <c r="H52" s="30"/>
      <c r="I52" s="30"/>
      <c r="J52" s="30"/>
      <c r="K52" s="30"/>
      <c r="L52" s="29"/>
    </row>
    <row r="53" spans="1:13" ht="6" customHeight="1" x14ac:dyDescent="0.25"/>
    <row r="55" spans="1:13" ht="15.75" x14ac:dyDescent="0.25">
      <c r="C55" s="48"/>
      <c r="D55" s="49"/>
      <c r="I55" s="43"/>
      <c r="J55" s="50"/>
      <c r="K55" s="50"/>
      <c r="L55" s="50"/>
      <c r="M55" s="50"/>
    </row>
  </sheetData>
  <mergeCells count="9">
    <mergeCell ref="L46:L50"/>
    <mergeCell ref="C55:D55"/>
    <mergeCell ref="J55:M55"/>
    <mergeCell ref="C3:D3"/>
    <mergeCell ref="F3:I3"/>
    <mergeCell ref="K3:M3"/>
    <mergeCell ref="L10:L14"/>
    <mergeCell ref="L22:L26"/>
    <mergeCell ref="L34:L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workbookViewId="0">
      <selection activeCell="H51" sqref="H51"/>
    </sheetView>
  </sheetViews>
  <sheetFormatPr defaultRowHeight="15" x14ac:dyDescent="0.25"/>
  <cols>
    <col min="1" max="1" width="9.5703125" customWidth="1"/>
    <col min="2" max="2" width="3.140625" style="16" customWidth="1"/>
    <col min="3" max="3" width="6.7109375" customWidth="1"/>
    <col min="4" max="4" width="15" customWidth="1"/>
    <col min="5" max="5" width="8.85546875" customWidth="1"/>
    <col min="6" max="6" width="4.5703125" style="16" customWidth="1"/>
    <col min="7" max="8" width="8.140625" style="16" customWidth="1"/>
    <col min="9" max="9" width="7.28515625" style="16" customWidth="1"/>
    <col min="10" max="10" width="8.140625" style="16" customWidth="1"/>
    <col min="11" max="11" width="6.5703125" style="16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26</v>
      </c>
      <c r="E2" s="9"/>
      <c r="F2" s="7"/>
      <c r="G2" s="7"/>
      <c r="H2" s="7"/>
      <c r="I2" s="7"/>
      <c r="J2" s="7"/>
      <c r="K2" s="7"/>
      <c r="L2" s="9" t="s">
        <v>4</v>
      </c>
      <c r="M2" s="10"/>
    </row>
    <row r="3" spans="1:14" ht="17.25" customHeight="1" x14ac:dyDescent="0.25">
      <c r="A3" s="6" t="s">
        <v>5</v>
      </c>
      <c r="B3" s="7"/>
      <c r="C3" s="46" t="s">
        <v>27</v>
      </c>
      <c r="D3" s="46"/>
      <c r="E3" s="11" t="s">
        <v>6</v>
      </c>
      <c r="F3" s="51" t="s">
        <v>28</v>
      </c>
      <c r="G3" s="51"/>
      <c r="H3" s="51"/>
      <c r="I3" s="51"/>
      <c r="J3" s="37" t="s">
        <v>7</v>
      </c>
      <c r="K3" s="52" t="s">
        <v>29</v>
      </c>
      <c r="L3" s="52"/>
      <c r="M3" s="53"/>
    </row>
    <row r="4" spans="1:14" ht="3.75" customHeight="1" x14ac:dyDescent="0.25">
      <c r="A4" s="12"/>
      <c r="B4" s="13"/>
      <c r="C4" s="14"/>
      <c r="D4" s="14"/>
      <c r="E4" s="14"/>
      <c r="F4" s="13"/>
      <c r="G4" s="13"/>
      <c r="H4" s="13"/>
      <c r="I4" s="13"/>
      <c r="J4" s="13"/>
      <c r="K4" s="13"/>
      <c r="L4" s="14"/>
      <c r="M4" s="15"/>
    </row>
    <row r="5" spans="1:14" ht="5.25" customHeight="1" x14ac:dyDescent="0.25"/>
    <row r="6" spans="1:14" x14ac:dyDescent="0.25">
      <c r="A6" s="17" t="s">
        <v>8</v>
      </c>
      <c r="B6" s="18" t="str">
        <f>VLOOKUP(L6,[1]LEDEN!A$1:E$65536,2,FALSE)</f>
        <v>DE HERTOG Yves</v>
      </c>
      <c r="C6" s="17"/>
      <c r="D6" s="17"/>
      <c r="E6" s="17"/>
      <c r="F6" s="38" t="s">
        <v>9</v>
      </c>
      <c r="G6" s="39" t="str">
        <f>VLOOKUP(L6,[1]LEDEN!A$1:E$65536,3,FALSE)</f>
        <v>KOH</v>
      </c>
      <c r="H6" s="39"/>
      <c r="I6" s="38"/>
      <c r="J6" s="38"/>
      <c r="K6" s="38"/>
      <c r="L6" s="19">
        <v>4305</v>
      </c>
    </row>
    <row r="7" spans="1:14" ht="6" customHeight="1" x14ac:dyDescent="0.25"/>
    <row r="8" spans="1:14" x14ac:dyDescent="0.25">
      <c r="F8" s="20" t="s">
        <v>10</v>
      </c>
      <c r="G8" s="20" t="s">
        <v>11</v>
      </c>
      <c r="H8" s="20">
        <v>2.2999999999999998</v>
      </c>
      <c r="I8" s="20" t="s">
        <v>12</v>
      </c>
      <c r="J8" s="21" t="s">
        <v>13</v>
      </c>
      <c r="K8" s="20" t="s">
        <v>14</v>
      </c>
      <c r="L8" s="20" t="s">
        <v>15</v>
      </c>
    </row>
    <row r="9" spans="1:14" ht="15" customHeight="1" x14ac:dyDescent="0.25">
      <c r="B9" s="22">
        <v>1</v>
      </c>
      <c r="C9" s="23" t="str">
        <f>VLOOKUP(N9,[1]LEDEN!A$1:E$65536,2,FALSE)</f>
        <v>DE BACKER François</v>
      </c>
      <c r="D9" s="24"/>
      <c r="E9" s="24"/>
      <c r="F9" s="22">
        <v>2</v>
      </c>
      <c r="G9" s="22"/>
      <c r="H9" s="22">
        <v>42</v>
      </c>
      <c r="I9" s="22">
        <v>42</v>
      </c>
      <c r="J9" s="40">
        <f t="shared" ref="J9:J15" si="0">ROUNDDOWN(H9/I9,3)</f>
        <v>1</v>
      </c>
      <c r="K9" s="22">
        <v>4</v>
      </c>
      <c r="L9" s="34"/>
      <c r="N9">
        <v>4283</v>
      </c>
    </row>
    <row r="10" spans="1:14" ht="15" customHeight="1" x14ac:dyDescent="0.25">
      <c r="B10" s="22">
        <v>2</v>
      </c>
      <c r="C10" s="23" t="str">
        <f>VLOOKUP(N10,[1]LEDEN!A$1:E$65536,2,FALSE)</f>
        <v>VAN GOETHEM Glenn</v>
      </c>
      <c r="D10" s="24"/>
      <c r="E10" s="24"/>
      <c r="F10" s="22">
        <v>2</v>
      </c>
      <c r="G10" s="22"/>
      <c r="H10" s="22">
        <v>42</v>
      </c>
      <c r="I10" s="22">
        <v>45</v>
      </c>
      <c r="J10" s="40">
        <f t="shared" si="0"/>
        <v>0.93300000000000005</v>
      </c>
      <c r="K10" s="22">
        <v>4</v>
      </c>
      <c r="L10" s="45">
        <v>1</v>
      </c>
      <c r="N10">
        <v>4301</v>
      </c>
    </row>
    <row r="11" spans="1:14" ht="15" customHeight="1" x14ac:dyDescent="0.25">
      <c r="B11" s="22">
        <v>3</v>
      </c>
      <c r="C11" s="23" t="str">
        <f>VLOOKUP(N11,[1]LEDEN!A$1:E$65536,2,FALSE)</f>
        <v>DE BACKER François</v>
      </c>
      <c r="D11" s="24"/>
      <c r="E11" s="24"/>
      <c r="F11" s="22">
        <v>2</v>
      </c>
      <c r="G11" s="22"/>
      <c r="H11" s="22">
        <v>42</v>
      </c>
      <c r="I11" s="22">
        <v>67</v>
      </c>
      <c r="J11" s="40">
        <f>ROUNDDOWN(H11/I11,3)</f>
        <v>0.626</v>
      </c>
      <c r="K11" s="22">
        <v>6</v>
      </c>
      <c r="L11" s="45"/>
      <c r="N11">
        <v>4283</v>
      </c>
    </row>
    <row r="12" spans="1:14" ht="15" customHeight="1" x14ac:dyDescent="0.25">
      <c r="B12" s="22">
        <v>4</v>
      </c>
      <c r="C12" s="23" t="str">
        <f>VLOOKUP(N12,[1]LEDEN!A$1:E$65536,2,FALSE)</f>
        <v>VAN GOETHEM Glenn</v>
      </c>
      <c r="D12" s="24"/>
      <c r="E12" s="24"/>
      <c r="F12" s="22">
        <v>2</v>
      </c>
      <c r="G12" s="22"/>
      <c r="H12" s="22">
        <v>42</v>
      </c>
      <c r="I12" s="22">
        <v>52</v>
      </c>
      <c r="J12" s="40">
        <f t="shared" si="0"/>
        <v>0.80700000000000005</v>
      </c>
      <c r="K12" s="22">
        <v>6</v>
      </c>
      <c r="L12" s="45"/>
      <c r="N12">
        <v>4301</v>
      </c>
    </row>
    <row r="13" spans="1:14" ht="15" hidden="1" customHeight="1" x14ac:dyDescent="0.25">
      <c r="B13" s="22">
        <v>4</v>
      </c>
      <c r="C13" s="23" t="e">
        <f>VLOOKUP(N13,[1]LEDEN!A$1:E$65536,2,FALSE)</f>
        <v>#N/A</v>
      </c>
      <c r="D13" s="24"/>
      <c r="E13" s="24"/>
      <c r="F13" s="22"/>
      <c r="G13" s="22"/>
      <c r="H13" s="22">
        <f>G13*0.9082</f>
        <v>0</v>
      </c>
      <c r="I13" s="22"/>
      <c r="J13" s="40" t="e">
        <f t="shared" si="0"/>
        <v>#DIV/0!</v>
      </c>
      <c r="K13" s="22"/>
      <c r="L13" s="45"/>
    </row>
    <row r="14" spans="1:14" ht="15" hidden="1" customHeight="1" x14ac:dyDescent="0.25">
      <c r="B14" s="22">
        <v>5</v>
      </c>
      <c r="C14" s="23" t="e">
        <f>VLOOKUP(N14,[1]LEDEN!A$1:E$65536,2,FALSE)</f>
        <v>#N/A</v>
      </c>
      <c r="D14" s="24"/>
      <c r="E14" s="24"/>
      <c r="F14" s="22"/>
      <c r="G14" s="22"/>
      <c r="H14" s="22">
        <f>G14*0.9082</f>
        <v>0</v>
      </c>
      <c r="I14" s="22"/>
      <c r="J14" s="40" t="e">
        <f t="shared" si="0"/>
        <v>#DIV/0!</v>
      </c>
      <c r="K14" s="22"/>
      <c r="L14" s="45"/>
    </row>
    <row r="15" spans="1:14" ht="15" customHeight="1" x14ac:dyDescent="0.25">
      <c r="A15" s="25"/>
      <c r="B15" s="26"/>
      <c r="C15" s="25"/>
      <c r="D15" s="25"/>
      <c r="E15" s="25" t="s">
        <v>16</v>
      </c>
      <c r="F15" s="27">
        <f>SUM(F9:F14)</f>
        <v>8</v>
      </c>
      <c r="G15" s="27">
        <f>SUM(G9:G14)</f>
        <v>0</v>
      </c>
      <c r="H15" s="27">
        <f>SUM(H9:H14)</f>
        <v>168</v>
      </c>
      <c r="I15" s="27">
        <f>SUM(I9:I14)</f>
        <v>206</v>
      </c>
      <c r="J15" s="41">
        <f t="shared" si="0"/>
        <v>0.81499999999999995</v>
      </c>
      <c r="K15" s="27">
        <f>MAX(K9:K14)</f>
        <v>6</v>
      </c>
      <c r="L15" s="35"/>
      <c r="M15" s="28"/>
    </row>
    <row r="16" spans="1:14" ht="8.25" customHeight="1" thickBot="1" x14ac:dyDescent="0.3">
      <c r="A16" s="29"/>
      <c r="B16" s="30"/>
      <c r="C16" s="29"/>
      <c r="D16" s="29"/>
      <c r="E16" s="29"/>
      <c r="F16" s="30"/>
      <c r="G16" s="30"/>
      <c r="H16" s="30"/>
      <c r="I16" s="30"/>
      <c r="J16" s="30"/>
      <c r="K16" s="30"/>
      <c r="L16" s="29"/>
    </row>
    <row r="17" spans="1:14" ht="7.5" customHeight="1" x14ac:dyDescent="0.25"/>
    <row r="18" spans="1:14" x14ac:dyDescent="0.25">
      <c r="A18" s="17" t="s">
        <v>8</v>
      </c>
      <c r="B18" s="18" t="str">
        <f>VLOOKUP(L18,[1]LEDEN!A$1:E$65536,2,FALSE)</f>
        <v>VAN GOETHEM Glenn</v>
      </c>
      <c r="C18" s="17"/>
      <c r="D18" s="17"/>
      <c r="E18" s="17"/>
      <c r="F18" s="38" t="s">
        <v>9</v>
      </c>
      <c r="G18" s="39" t="str">
        <f>VLOOKUP(L18,[1]LEDEN!A$1:E$65536,3,FALSE)</f>
        <v>SMA</v>
      </c>
      <c r="H18" s="39"/>
      <c r="I18" s="38"/>
      <c r="J18" s="38"/>
      <c r="K18" s="38"/>
      <c r="L18" s="19">
        <v>4301</v>
      </c>
    </row>
    <row r="19" spans="1:14" ht="6" customHeight="1" x14ac:dyDescent="0.25"/>
    <row r="20" spans="1:14" x14ac:dyDescent="0.25">
      <c r="F20" s="20" t="s">
        <v>10</v>
      </c>
      <c r="G20" s="20" t="s">
        <v>11</v>
      </c>
      <c r="H20" s="20">
        <v>2.2999999999999998</v>
      </c>
      <c r="I20" s="20" t="s">
        <v>12</v>
      </c>
      <c r="J20" s="21" t="s">
        <v>13</v>
      </c>
      <c r="K20" s="20" t="s">
        <v>14</v>
      </c>
      <c r="L20" s="20" t="s">
        <v>15</v>
      </c>
    </row>
    <row r="21" spans="1:14" x14ac:dyDescent="0.25">
      <c r="B21" s="22">
        <v>1</v>
      </c>
      <c r="C21" s="23" t="str">
        <f>VLOOKUP(N21,[1]LEDEN!A$1:E$65536,2,FALSE)</f>
        <v>DE BACKER François</v>
      </c>
      <c r="D21" s="24"/>
      <c r="E21" s="24"/>
      <c r="F21" s="22">
        <v>2</v>
      </c>
      <c r="G21" s="22"/>
      <c r="H21" s="22">
        <v>42</v>
      </c>
      <c r="I21" s="22">
        <v>48</v>
      </c>
      <c r="J21" s="40">
        <f t="shared" ref="J21:J27" si="1">ROUNDDOWN(H21/I21,3)</f>
        <v>0.875</v>
      </c>
      <c r="K21" s="22">
        <v>4</v>
      </c>
      <c r="L21" s="34"/>
      <c r="N21">
        <v>4283</v>
      </c>
    </row>
    <row r="22" spans="1:14" x14ac:dyDescent="0.25">
      <c r="B22" s="22">
        <v>2</v>
      </c>
      <c r="C22" s="23" t="str">
        <f>VLOOKUP(N22,[1]LEDEN!A$1:E$65536,2,FALSE)</f>
        <v>DE HERTOG Yves</v>
      </c>
      <c r="D22" s="24"/>
      <c r="E22" s="24"/>
      <c r="F22" s="22">
        <v>0</v>
      </c>
      <c r="G22" s="22"/>
      <c r="H22" s="22">
        <v>27</v>
      </c>
      <c r="I22" s="22">
        <v>45</v>
      </c>
      <c r="J22" s="40">
        <f t="shared" si="1"/>
        <v>0.6</v>
      </c>
      <c r="K22" s="22">
        <v>2</v>
      </c>
      <c r="L22" s="45">
        <v>2</v>
      </c>
      <c r="N22">
        <v>4305</v>
      </c>
    </row>
    <row r="23" spans="1:14" x14ac:dyDescent="0.25">
      <c r="B23" s="22">
        <v>3</v>
      </c>
      <c r="C23" s="23" t="str">
        <f>VLOOKUP(N23,[1]LEDEN!A$1:E$65536,2,FALSE)</f>
        <v>DE BACKER François</v>
      </c>
      <c r="D23" s="24"/>
      <c r="E23" s="24"/>
      <c r="F23" s="22">
        <v>2</v>
      </c>
      <c r="G23" s="22"/>
      <c r="H23" s="22">
        <v>42</v>
      </c>
      <c r="I23" s="22">
        <v>59</v>
      </c>
      <c r="J23" s="40">
        <f>ROUNDDOWN(H23/I23,3)</f>
        <v>0.71099999999999997</v>
      </c>
      <c r="K23" s="22">
        <v>5</v>
      </c>
      <c r="L23" s="45"/>
      <c r="N23">
        <v>4283</v>
      </c>
    </row>
    <row r="24" spans="1:14" x14ac:dyDescent="0.25">
      <c r="B24" s="22">
        <v>4</v>
      </c>
      <c r="C24" s="23" t="str">
        <f>VLOOKUP(N24,[1]LEDEN!A$1:E$65536,2,FALSE)</f>
        <v>DE HERTOG Yves</v>
      </c>
      <c r="D24" s="24"/>
      <c r="E24" s="24"/>
      <c r="F24" s="22">
        <v>0</v>
      </c>
      <c r="G24" s="22"/>
      <c r="H24" s="22">
        <v>41</v>
      </c>
      <c r="I24" s="22">
        <v>52</v>
      </c>
      <c r="J24" s="40">
        <f t="shared" si="1"/>
        <v>0.78800000000000003</v>
      </c>
      <c r="K24" s="22">
        <v>8</v>
      </c>
      <c r="L24" s="45"/>
      <c r="N24">
        <v>4305</v>
      </c>
    </row>
    <row r="25" spans="1:14" hidden="1" x14ac:dyDescent="0.25">
      <c r="B25" s="22"/>
      <c r="C25" s="23" t="e">
        <f>VLOOKUP(N25,[1]LEDEN!A$1:E$65536,2,FALSE)</f>
        <v>#N/A</v>
      </c>
      <c r="D25" s="24"/>
      <c r="E25" s="24"/>
      <c r="F25" s="22"/>
      <c r="G25" s="22"/>
      <c r="H25" s="22">
        <f>G25*0.9082</f>
        <v>0</v>
      </c>
      <c r="I25" s="22"/>
      <c r="J25" s="40" t="e">
        <f t="shared" si="1"/>
        <v>#DIV/0!</v>
      </c>
      <c r="K25" s="22"/>
      <c r="L25" s="45"/>
    </row>
    <row r="26" spans="1:14" hidden="1" x14ac:dyDescent="0.25">
      <c r="B26" s="22"/>
      <c r="C26" s="23" t="e">
        <f>VLOOKUP(N26,[1]LEDEN!A$1:E$65536,2,FALSE)</f>
        <v>#N/A</v>
      </c>
      <c r="D26" s="24"/>
      <c r="E26" s="24"/>
      <c r="F26" s="22"/>
      <c r="G26" s="22"/>
      <c r="H26" s="22">
        <f>G26*0.9082</f>
        <v>0</v>
      </c>
      <c r="I26" s="22"/>
      <c r="J26" s="40" t="e">
        <f t="shared" si="1"/>
        <v>#DIV/0!</v>
      </c>
      <c r="K26" s="22"/>
      <c r="L26" s="45"/>
    </row>
    <row r="27" spans="1:14" x14ac:dyDescent="0.25">
      <c r="A27" s="25"/>
      <c r="B27" s="26"/>
      <c r="C27" s="25"/>
      <c r="D27" s="25"/>
      <c r="E27" s="25" t="s">
        <v>16</v>
      </c>
      <c r="F27" s="27">
        <f>SUM(F21:F26)</f>
        <v>4</v>
      </c>
      <c r="G27" s="27">
        <f>SUM(G21:G26)</f>
        <v>0</v>
      </c>
      <c r="H27" s="27">
        <f>SUM(H21:H26)</f>
        <v>152</v>
      </c>
      <c r="I27" s="27">
        <f>SUM(I21:I26)</f>
        <v>204</v>
      </c>
      <c r="J27" s="41">
        <f t="shared" si="1"/>
        <v>0.745</v>
      </c>
      <c r="K27" s="27">
        <f>MAX(K21:K26)</f>
        <v>8</v>
      </c>
      <c r="L27" s="35"/>
    </row>
    <row r="28" spans="1:14" ht="7.5" customHeight="1" thickBot="1" x14ac:dyDescent="0.3">
      <c r="A28" s="29"/>
      <c r="B28" s="30"/>
      <c r="C28" s="29"/>
      <c r="D28" s="29"/>
      <c r="E28" s="29"/>
      <c r="F28" s="30"/>
      <c r="G28" s="30"/>
      <c r="H28" s="30"/>
      <c r="I28" s="30"/>
      <c r="J28" s="30"/>
      <c r="K28" s="30"/>
      <c r="L28" s="29"/>
    </row>
    <row r="29" spans="1:14" ht="3.75" customHeight="1" x14ac:dyDescent="0.25"/>
    <row r="30" spans="1:14" x14ac:dyDescent="0.25">
      <c r="A30" s="17" t="s">
        <v>8</v>
      </c>
      <c r="B30" s="18" t="str">
        <f>VLOOKUP(L30,[1]LEDEN!A$1:E$65536,2,FALSE)</f>
        <v>DE BACKER François</v>
      </c>
      <c r="C30" s="17"/>
      <c r="D30" s="17"/>
      <c r="E30" s="17"/>
      <c r="F30" s="38" t="s">
        <v>9</v>
      </c>
      <c r="G30" s="39" t="str">
        <f>VLOOKUP(L30,[1]LEDEN!A$1:E$65536,3,FALSE)</f>
        <v>SMA</v>
      </c>
      <c r="H30" s="39"/>
      <c r="I30" s="38"/>
      <c r="J30" s="38"/>
      <c r="K30" s="38"/>
      <c r="L30" s="19">
        <v>4283</v>
      </c>
    </row>
    <row r="31" spans="1:14" ht="7.5" customHeight="1" x14ac:dyDescent="0.25"/>
    <row r="32" spans="1:14" x14ac:dyDescent="0.25">
      <c r="F32" s="20" t="s">
        <v>10</v>
      </c>
      <c r="G32" s="20" t="s">
        <v>11</v>
      </c>
      <c r="H32" s="20">
        <v>2.2999999999999998</v>
      </c>
      <c r="I32" s="20" t="s">
        <v>12</v>
      </c>
      <c r="J32" s="21" t="s">
        <v>13</v>
      </c>
      <c r="K32" s="20" t="s">
        <v>14</v>
      </c>
      <c r="L32" s="20" t="s">
        <v>15</v>
      </c>
    </row>
    <row r="33" spans="1:14" x14ac:dyDescent="0.25">
      <c r="B33" s="22">
        <v>1</v>
      </c>
      <c r="C33" s="23" t="str">
        <f>VLOOKUP(N33,[1]LEDEN!A$1:E$65536,2,FALSE)</f>
        <v>VAN GOETHEM Glenn</v>
      </c>
      <c r="D33" s="24"/>
      <c r="E33" s="24"/>
      <c r="F33" s="22">
        <v>0</v>
      </c>
      <c r="G33" s="22"/>
      <c r="H33" s="22">
        <v>29</v>
      </c>
      <c r="I33" s="22">
        <v>48</v>
      </c>
      <c r="J33" s="40">
        <f t="shared" ref="J33:J39" si="2">ROUNDDOWN(H33/I33,3)</f>
        <v>0.60399999999999998</v>
      </c>
      <c r="K33" s="22">
        <v>5</v>
      </c>
      <c r="L33" s="34"/>
      <c r="N33">
        <v>4301</v>
      </c>
    </row>
    <row r="34" spans="1:14" x14ac:dyDescent="0.25">
      <c r="B34" s="22">
        <v>2</v>
      </c>
      <c r="C34" s="23" t="str">
        <f>VLOOKUP(N34,[1]LEDEN!A$1:E$65536,2,FALSE)</f>
        <v>DE HERTOG Yves</v>
      </c>
      <c r="D34" s="24"/>
      <c r="E34" s="24"/>
      <c r="F34" s="22">
        <v>0</v>
      </c>
      <c r="G34" s="22"/>
      <c r="H34" s="22">
        <v>16</v>
      </c>
      <c r="I34" s="22">
        <v>42</v>
      </c>
      <c r="J34" s="40">
        <f t="shared" si="2"/>
        <v>0.38</v>
      </c>
      <c r="K34" s="22">
        <v>2</v>
      </c>
      <c r="L34" s="45">
        <v>3</v>
      </c>
      <c r="N34">
        <v>4305</v>
      </c>
    </row>
    <row r="35" spans="1:14" x14ac:dyDescent="0.25">
      <c r="B35" s="22">
        <v>3</v>
      </c>
      <c r="C35" s="23" t="str">
        <f>VLOOKUP(N35,[1]LEDEN!A$1:E$65536,2,FALSE)</f>
        <v>VAN GOETHEM Glenn</v>
      </c>
      <c r="D35" s="24"/>
      <c r="E35" s="24"/>
      <c r="F35" s="22">
        <v>0</v>
      </c>
      <c r="G35" s="22"/>
      <c r="H35" s="22">
        <v>30</v>
      </c>
      <c r="I35" s="22">
        <v>59</v>
      </c>
      <c r="J35" s="40">
        <f t="shared" si="2"/>
        <v>0.50800000000000001</v>
      </c>
      <c r="K35" s="22">
        <v>3</v>
      </c>
      <c r="L35" s="45"/>
      <c r="N35">
        <v>4301</v>
      </c>
    </row>
    <row r="36" spans="1:14" x14ac:dyDescent="0.25">
      <c r="B36" s="22">
        <v>4</v>
      </c>
      <c r="C36" s="23" t="str">
        <f>VLOOKUP(N36,[1]LEDEN!A$1:E$65536,2,FALSE)</f>
        <v>DE HERTOG Yves</v>
      </c>
      <c r="D36" s="24"/>
      <c r="E36" s="24"/>
      <c r="F36" s="22">
        <v>0</v>
      </c>
      <c r="G36" s="22"/>
      <c r="H36" s="22">
        <v>39</v>
      </c>
      <c r="I36" s="22">
        <v>67</v>
      </c>
      <c r="J36" s="40">
        <f t="shared" si="2"/>
        <v>0.58199999999999996</v>
      </c>
      <c r="K36" s="22">
        <v>5</v>
      </c>
      <c r="L36" s="45"/>
      <c r="N36">
        <v>4305</v>
      </c>
    </row>
    <row r="37" spans="1:14" hidden="1" x14ac:dyDescent="0.25">
      <c r="B37" s="22">
        <v>4</v>
      </c>
      <c r="C37" s="23" t="e">
        <f>VLOOKUP(N37,[1]LEDEN!A$1:E$65536,2,FALSE)</f>
        <v>#N/A</v>
      </c>
      <c r="D37" s="24"/>
      <c r="E37" s="24"/>
      <c r="F37" s="22"/>
      <c r="G37" s="22"/>
      <c r="H37" s="22">
        <f>G37*0.9082</f>
        <v>0</v>
      </c>
      <c r="I37" s="22"/>
      <c r="J37" s="40" t="e">
        <f t="shared" si="2"/>
        <v>#DIV/0!</v>
      </c>
      <c r="K37" s="22"/>
      <c r="L37" s="45"/>
    </row>
    <row r="38" spans="1:14" hidden="1" x14ac:dyDescent="0.25">
      <c r="B38" s="22">
        <v>5</v>
      </c>
      <c r="C38" s="23" t="e">
        <f>VLOOKUP(N38,[1]LEDEN!A$1:E$65536,2,FALSE)</f>
        <v>#N/A</v>
      </c>
      <c r="D38" s="24"/>
      <c r="E38" s="24"/>
      <c r="F38" s="22"/>
      <c r="G38" s="22"/>
      <c r="H38" s="22">
        <f>G38*0.9082</f>
        <v>0</v>
      </c>
      <c r="I38" s="22"/>
      <c r="J38" s="40" t="e">
        <f t="shared" si="2"/>
        <v>#DIV/0!</v>
      </c>
      <c r="K38" s="22"/>
      <c r="L38" s="45"/>
    </row>
    <row r="39" spans="1:14" x14ac:dyDescent="0.25">
      <c r="A39" s="25"/>
      <c r="B39" s="26"/>
      <c r="C39" s="25"/>
      <c r="D39" s="25"/>
      <c r="E39" s="25" t="s">
        <v>16</v>
      </c>
      <c r="F39" s="27">
        <f>SUM(F33:F38)</f>
        <v>0</v>
      </c>
      <c r="G39" s="27">
        <f>SUM(G33:G38)</f>
        <v>0</v>
      </c>
      <c r="H39" s="27">
        <f>SUM(H33:H38)</f>
        <v>114</v>
      </c>
      <c r="I39" s="27">
        <f>SUM(I33:I38)</f>
        <v>216</v>
      </c>
      <c r="J39" s="41">
        <f t="shared" si="2"/>
        <v>0.52700000000000002</v>
      </c>
      <c r="K39" s="27">
        <f>MAX(K33:K38)</f>
        <v>5</v>
      </c>
      <c r="L39" s="35"/>
    </row>
    <row r="40" spans="1:14" ht="6.75" customHeight="1" thickBot="1" x14ac:dyDescent="0.3">
      <c r="A40" s="29"/>
      <c r="B40" s="30"/>
      <c r="C40" s="29"/>
      <c r="D40" s="29"/>
      <c r="E40" s="29"/>
      <c r="F40" s="30"/>
      <c r="G40" s="30"/>
      <c r="H40" s="30"/>
      <c r="I40" s="30"/>
      <c r="J40" s="30"/>
      <c r="K40" s="30"/>
      <c r="L40" s="29"/>
    </row>
    <row r="41" spans="1:14" ht="6" customHeight="1" x14ac:dyDescent="0.25"/>
    <row r="43" spans="1:14" x14ac:dyDescent="0.25">
      <c r="C43" s="31" t="s">
        <v>30</v>
      </c>
      <c r="D43" s="32"/>
      <c r="E43" s="32"/>
      <c r="F43" s="32"/>
    </row>
    <row r="45" spans="1:14" x14ac:dyDescent="0.25">
      <c r="F45"/>
      <c r="G45"/>
      <c r="H45"/>
      <c r="I45"/>
      <c r="J45"/>
    </row>
    <row r="46" spans="1:14" x14ac:dyDescent="0.25">
      <c r="F46"/>
      <c r="G46"/>
      <c r="H46"/>
      <c r="I46"/>
      <c r="J46"/>
    </row>
    <row r="47" spans="1:14" ht="15.75" x14ac:dyDescent="0.25">
      <c r="C47" s="33" t="s">
        <v>31</v>
      </c>
      <c r="D47" s="33"/>
      <c r="E47" s="33"/>
      <c r="F47" s="33"/>
      <c r="G47" s="33"/>
      <c r="H47" s="33"/>
      <c r="I47" s="33"/>
      <c r="J47" s="33"/>
    </row>
    <row r="48" spans="1:14" ht="15.75" x14ac:dyDescent="0.25">
      <c r="C48" s="33" t="s">
        <v>32</v>
      </c>
      <c r="D48" s="33"/>
      <c r="E48" s="33"/>
      <c r="F48" s="33"/>
      <c r="G48" s="33"/>
      <c r="H48" s="33"/>
      <c r="I48" s="33"/>
      <c r="J48" s="33"/>
    </row>
  </sheetData>
  <mergeCells count="6">
    <mergeCell ref="C3:D3"/>
    <mergeCell ref="F3:I3"/>
    <mergeCell ref="K3:M3"/>
    <mergeCell ref="L10:L14"/>
    <mergeCell ref="L22:L26"/>
    <mergeCell ref="L34:L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RDF 5°3bnd 2,30</vt:lpstr>
      <vt:lpstr>RDF1°3bnd2,30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2011-10-09T19:37:42Z</dcterms:created>
  <dcterms:modified xsi:type="dcterms:W3CDTF">2012-02-23T19:46:23Z</dcterms:modified>
</cp:coreProperties>
</file>