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30" tabRatio="896" activeTab="0"/>
  </bookViews>
  <sheets>
    <sheet name="FINALE MET 4" sheetId="1" r:id="rId1"/>
  </sheets>
  <definedNames>
    <definedName name="_xlnm.Print_Area" localSheetId="0">'FINALE MET 4'!$A$1:$J$74</definedName>
  </definedNames>
  <calcPr fullCalcOnLoad="1"/>
</workbook>
</file>

<file path=xl/sharedStrings.xml><?xml version="1.0" encoding="utf-8"?>
<sst xmlns="http://schemas.openxmlformats.org/spreadsheetml/2006/main" count="102" uniqueCount="59">
  <si>
    <t>MATCHPUNTEN</t>
  </si>
  <si>
    <t>CARAMBOLES</t>
  </si>
  <si>
    <t>BEURTEN</t>
  </si>
  <si>
    <t>GEMIDDELDE</t>
  </si>
  <si>
    <t>PLAATS</t>
  </si>
  <si>
    <t>TOTAAL</t>
  </si>
  <si>
    <t>DEELNEMERS</t>
  </si>
  <si>
    <t>CLUB</t>
  </si>
  <si>
    <t>LICENTIE</t>
  </si>
  <si>
    <t>STATUS</t>
  </si>
  <si>
    <t>GEWEST BEIDE VLAANDEREN</t>
  </si>
  <si>
    <t>Datum :</t>
  </si>
  <si>
    <t>Sportleider :</t>
  </si>
  <si>
    <t>Biljartformaat :</t>
  </si>
  <si>
    <t>Klasse :</t>
  </si>
  <si>
    <t>Gemiddelden :</t>
  </si>
  <si>
    <t>Minimum :</t>
  </si>
  <si>
    <t>Maximum :</t>
  </si>
  <si>
    <t>EINDSTAND &amp; EINDRESULTATEN</t>
  </si>
  <si>
    <t>H. SERIE</t>
  </si>
  <si>
    <t>DISTRICT BRUGGE-ZEEKUST</t>
  </si>
  <si>
    <t>BC Koninklijke Brugse</t>
  </si>
  <si>
    <t>District Kampioen :</t>
  </si>
  <si>
    <t>Organiserende Club(s):</t>
  </si>
  <si>
    <t>Blijf de toest Ctrl ingedrukt</t>
  </si>
  <si>
    <t>houden en druk ook op p</t>
  </si>
  <si>
    <t>OF</t>
  </si>
  <si>
    <t>houden en druk ook op r</t>
  </si>
  <si>
    <t>indien plaats is aangeduid</t>
  </si>
  <si>
    <t>Eindronde</t>
  </si>
  <si>
    <t>Licentie</t>
  </si>
  <si>
    <t>2,30 m</t>
  </si>
  <si>
    <t>DEELNEMER/CLUB</t>
  </si>
  <si>
    <t>TEGENSTREVER</t>
  </si>
  <si>
    <t>Matchpunten</t>
  </si>
  <si>
    <t>Caramboles</t>
  </si>
  <si>
    <t>Beurten</t>
  </si>
  <si>
    <t>Gemiddelde</t>
  </si>
  <si>
    <t>H. Reeks</t>
  </si>
  <si>
    <t>TUSSENTOTAAL</t>
  </si>
  <si>
    <t xml:space="preserve"> </t>
  </si>
  <si>
    <t>2° (34)</t>
  </si>
  <si>
    <t xml:space="preserve"> DISTRICTFINALE 2°KLASSE DRIEBANDEN KB</t>
  </si>
  <si>
    <t>De Cuyper René</t>
  </si>
  <si>
    <t>Vanpraet Bart</t>
  </si>
  <si>
    <t>De Cuyper René,  Clubsportbestuurder BC Koninklijke Brugse</t>
  </si>
  <si>
    <t>SPORTJAAR 2023-2024</t>
  </si>
  <si>
    <t>15 februari 2024</t>
  </si>
  <si>
    <t>Op de Gewestelijke Finale die doorgaat op 23 en/of 24 maart 2024 in het district Dender</t>
  </si>
  <si>
    <t>Koninklijke Brugse BC</t>
  </si>
  <si>
    <t>Meersman Christiaan</t>
  </si>
  <si>
    <t>Mus Hendrik</t>
  </si>
  <si>
    <t>Biljart</t>
  </si>
  <si>
    <t>Thomas Peter</t>
  </si>
  <si>
    <t>MG</t>
  </si>
  <si>
    <t>OG</t>
  </si>
  <si>
    <t>PR</t>
  </si>
  <si>
    <t>Thomas Peter (BC Koninklijke Brugse)</t>
  </si>
  <si>
    <t>zal ons district vertegenwoordigd worden door : Thomas Peter (BC Koninklijke Koninklijke Brugse)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</si>
</sst>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0.0"/>
    <numFmt numFmtId="181" formatCode="_-* #,##0.000\ _B_F_-;\-* #,##0.000\ _B_F_-;_-* &quot;-&quot;??\ _B_F_-;_-@_-"/>
    <numFmt numFmtId="182" formatCode="_-* #,##0.0\ _B_F_-;\-* #,##0.0\ _B_F_-;_-* &quot;-&quot;??\ _B_F_-;_-@_-"/>
    <numFmt numFmtId="183" formatCode="_-* #,##0\ _B_F_-;\-* #,##0\ _B_F_-;_-* &quot;-&quot;??\ _B_F_-;_-@_-"/>
    <numFmt numFmtId="184" formatCode="0.000"/>
    <numFmt numFmtId="185" formatCode="0.0000"/>
    <numFmt numFmtId="186" formatCode="00.00.00.000"/>
  </numFmts>
  <fonts count="59">
    <font>
      <sz val="10"/>
      <name val="Arial"/>
      <family val="0"/>
    </font>
    <font>
      <sz val="9"/>
      <name val="Arial"/>
      <family val="2"/>
    </font>
    <font>
      <sz val="5.5"/>
      <name val="Small Fonts"/>
      <family val="2"/>
    </font>
    <font>
      <sz val="6"/>
      <name val="Small Fonts"/>
      <family val="2"/>
    </font>
    <font>
      <sz val="8"/>
      <name val="Arial"/>
      <family val="2"/>
    </font>
    <font>
      <b/>
      <sz val="9"/>
      <name val="Arial"/>
      <family val="2"/>
    </font>
    <font>
      <sz val="2.5"/>
      <name val="Small Fonts"/>
      <family val="2"/>
    </font>
    <font>
      <i/>
      <sz val="8"/>
      <name val="Arial"/>
      <family val="2"/>
    </font>
    <font>
      <sz val="9"/>
      <color indexed="18"/>
      <name val="Arial"/>
      <family val="2"/>
    </font>
    <font>
      <sz val="16"/>
      <color indexed="18"/>
      <name val="Cleveland Condensed"/>
      <family val="1"/>
    </font>
    <font>
      <i/>
      <sz val="14"/>
      <color indexed="18"/>
      <name val="Bangle"/>
      <family val="0"/>
    </font>
    <font>
      <i/>
      <sz val="10"/>
      <color indexed="18"/>
      <name val="Arial"/>
      <family val="2"/>
    </font>
    <font>
      <sz val="16"/>
      <color indexed="18"/>
      <name val="Bangle"/>
      <family val="0"/>
    </font>
    <font>
      <sz val="18"/>
      <color indexed="18"/>
      <name val="Bangle"/>
      <family val="0"/>
    </font>
    <font>
      <sz val="14"/>
      <color indexed="18"/>
      <name val="Bangle"/>
      <family val="0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12"/>
      <color indexed="18"/>
      <name val="Arial"/>
      <family val="2"/>
    </font>
    <font>
      <sz val="12"/>
      <color indexed="18"/>
      <name val="Dolphin"/>
      <family val="2"/>
    </font>
    <font>
      <sz val="5"/>
      <name val="Small Fonts"/>
      <family val="2"/>
    </font>
    <font>
      <sz val="9"/>
      <name val="Times New Roman"/>
      <family val="1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mediumGray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dashed"/>
    </border>
    <border>
      <left style="hair"/>
      <right style="hair"/>
      <top style="dashed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/>
    </xf>
    <xf numFmtId="184" fontId="1" fillId="0" borderId="0" xfId="44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33" borderId="12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0" fillId="33" borderId="12" xfId="0" applyFont="1" applyFill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21" fillId="0" borderId="21" xfId="0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4" fillId="35" borderId="13" xfId="0" applyNumberFormat="1" applyFont="1" applyFill="1" applyBorder="1" applyAlignment="1">
      <alignment horizontal="center"/>
    </xf>
    <xf numFmtId="1" fontId="4" fillId="35" borderId="15" xfId="0" applyNumberFormat="1" applyFont="1" applyFill="1" applyBorder="1" applyAlignment="1">
      <alignment horizontal="center"/>
    </xf>
    <xf numFmtId="1" fontId="4" fillId="35" borderId="14" xfId="0" applyNumberFormat="1" applyFont="1" applyFill="1" applyBorder="1" applyAlignment="1">
      <alignment horizontal="center"/>
    </xf>
    <xf numFmtId="1" fontId="4" fillId="35" borderId="16" xfId="0" applyNumberFormat="1" applyFont="1" applyFill="1" applyBorder="1" applyAlignment="1">
      <alignment horizontal="center"/>
    </xf>
    <xf numFmtId="1" fontId="4" fillId="35" borderId="23" xfId="0" applyNumberFormat="1" applyFont="1" applyFill="1" applyBorder="1" applyAlignment="1">
      <alignment horizontal="center"/>
    </xf>
    <xf numFmtId="1" fontId="4" fillId="35" borderId="24" xfId="0" applyNumberFormat="1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Continuous"/>
    </xf>
    <xf numFmtId="1" fontId="5" fillId="36" borderId="26" xfId="0" applyNumberFormat="1" applyFont="1" applyFill="1" applyBorder="1" applyAlignment="1">
      <alignment horizontal="center"/>
    </xf>
    <xf numFmtId="1" fontId="5" fillId="36" borderId="25" xfId="0" applyNumberFormat="1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1" fontId="5" fillId="34" borderId="25" xfId="0" applyNumberFormat="1" applyFont="1" applyFill="1" applyBorder="1" applyAlignment="1">
      <alignment horizontal="center"/>
    </xf>
    <xf numFmtId="1" fontId="4" fillId="35" borderId="2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Continuous"/>
    </xf>
    <xf numFmtId="1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" fontId="5" fillId="37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7" xfId="0" applyFont="1" applyBorder="1" applyAlignment="1">
      <alignment/>
    </xf>
    <xf numFmtId="1" fontId="1" fillId="0" borderId="27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24" fillId="34" borderId="28" xfId="0" applyFont="1" applyFill="1" applyBorder="1" applyAlignment="1">
      <alignment/>
    </xf>
    <xf numFmtId="184" fontId="1" fillId="0" borderId="0" xfId="0" applyNumberFormat="1" applyFont="1" applyAlignment="1">
      <alignment vertical="center"/>
    </xf>
    <xf numFmtId="184" fontId="8" fillId="0" borderId="0" xfId="0" applyNumberFormat="1" applyFont="1" applyAlignment="1">
      <alignment/>
    </xf>
    <xf numFmtId="184" fontId="15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4" fontId="1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1" fillId="0" borderId="29" xfId="0" applyFont="1" applyBorder="1" applyAlignment="1">
      <alignment/>
    </xf>
    <xf numFmtId="1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1" fontId="1" fillId="0" borderId="30" xfId="0" applyNumberFormat="1" applyFont="1" applyBorder="1" applyAlignment="1">
      <alignment horizontal="center"/>
    </xf>
    <xf numFmtId="0" fontId="1" fillId="0" borderId="30" xfId="0" applyFont="1" applyBorder="1" applyAlignment="1" quotePrefix="1">
      <alignment/>
    </xf>
    <xf numFmtId="184" fontId="1" fillId="0" borderId="13" xfId="44" applyNumberFormat="1" applyFont="1" applyBorder="1" applyAlignment="1">
      <alignment horizontal="center"/>
    </xf>
    <xf numFmtId="184" fontId="1" fillId="0" borderId="14" xfId="44" applyNumberFormat="1" applyFont="1" applyBorder="1" applyAlignment="1">
      <alignment horizontal="center"/>
    </xf>
    <xf numFmtId="184" fontId="1" fillId="0" borderId="29" xfId="44" applyNumberFormat="1" applyFont="1" applyBorder="1" applyAlignment="1">
      <alignment horizontal="center"/>
    </xf>
    <xf numFmtId="184" fontId="5" fillId="36" borderId="25" xfId="44" applyNumberFormat="1" applyFont="1" applyFill="1" applyBorder="1" applyAlignment="1">
      <alignment horizontal="center"/>
    </xf>
    <xf numFmtId="184" fontId="1" fillId="0" borderId="21" xfId="44" applyNumberFormat="1" applyFont="1" applyBorder="1" applyAlignment="1">
      <alignment horizontal="center"/>
    </xf>
    <xf numFmtId="184" fontId="5" fillId="33" borderId="12" xfId="44" applyNumberFormat="1" applyFont="1" applyFill="1" applyBorder="1" applyAlignment="1">
      <alignment horizontal="center"/>
    </xf>
    <xf numFmtId="184" fontId="1" fillId="0" borderId="27" xfId="44" applyNumberFormat="1" applyFont="1" applyBorder="1" applyAlignment="1">
      <alignment horizontal="center"/>
    </xf>
    <xf numFmtId="184" fontId="4" fillId="0" borderId="0" xfId="0" applyNumberFormat="1" applyFont="1" applyAlignment="1">
      <alignment horizontal="center"/>
    </xf>
    <xf numFmtId="184" fontId="1" fillId="0" borderId="13" xfId="0" applyNumberFormat="1" applyFont="1" applyBorder="1" applyAlignment="1">
      <alignment horizontal="center"/>
    </xf>
    <xf numFmtId="184" fontId="1" fillId="0" borderId="14" xfId="0" applyNumberFormat="1" applyFont="1" applyBorder="1" applyAlignment="1">
      <alignment horizontal="center"/>
    </xf>
    <xf numFmtId="184" fontId="1" fillId="0" borderId="21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21" fillId="0" borderId="32" xfId="0" applyFont="1" applyBorder="1" applyAlignment="1">
      <alignment/>
    </xf>
    <xf numFmtId="1" fontId="1" fillId="0" borderId="32" xfId="0" applyNumberFormat="1" applyFont="1" applyBorder="1" applyAlignment="1">
      <alignment horizontal="center"/>
    </xf>
    <xf numFmtId="184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6" fillId="34" borderId="0" xfId="0" applyNumberFormat="1" applyFont="1" applyFill="1" applyAlignment="1">
      <alignment/>
    </xf>
    <xf numFmtId="184" fontId="17" fillId="34" borderId="0" xfId="0" applyNumberFormat="1" applyFont="1" applyFill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184" fontId="22" fillId="0" borderId="11" xfId="0" applyNumberFormat="1" applyFont="1" applyBorder="1" applyAlignment="1">
      <alignment horizontal="center" vertical="center"/>
    </xf>
    <xf numFmtId="184" fontId="22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34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34" borderId="35" xfId="0" applyFont="1" applyFill="1" applyBorder="1" applyAlignment="1">
      <alignment horizontal="center" vertical="center" shrinkToFit="1"/>
    </xf>
    <xf numFmtId="0" fontId="9" fillId="34" borderId="36" xfId="0" applyFont="1" applyFill="1" applyBorder="1" applyAlignment="1">
      <alignment horizontal="center" vertical="center" shrinkToFit="1"/>
    </xf>
    <xf numFmtId="0" fontId="9" fillId="34" borderId="37" xfId="0" applyFont="1" applyFill="1" applyBorder="1" applyAlignment="1">
      <alignment horizontal="center" vertical="center" shrinkToFit="1"/>
    </xf>
    <xf numFmtId="0" fontId="9" fillId="34" borderId="38" xfId="0" applyFont="1" applyFill="1" applyBorder="1" applyAlignment="1">
      <alignment horizontal="center" vertical="center" shrinkToFit="1"/>
    </xf>
    <xf numFmtId="0" fontId="9" fillId="34" borderId="39" xfId="0" applyFont="1" applyFill="1" applyBorder="1" applyAlignment="1">
      <alignment horizontal="center" vertical="center" shrinkToFit="1"/>
    </xf>
    <xf numFmtId="0" fontId="9" fillId="34" borderId="40" xfId="0" applyFont="1" applyFill="1" applyBorder="1" applyAlignment="1">
      <alignment horizontal="center" vertical="center" shrinkToFit="1"/>
    </xf>
    <xf numFmtId="0" fontId="23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0</xdr:col>
      <xdr:colOff>904875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1011" r="41011"/>
        <a:stretch>
          <a:fillRect/>
        </a:stretch>
      </xdr:blipFill>
      <xdr:spPr>
        <a:xfrm>
          <a:off x="66675" y="104775"/>
          <a:ext cx="838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0</xdr:row>
      <xdr:rowOff>28575</xdr:rowOff>
    </xdr:from>
    <xdr:to>
      <xdr:col>9</xdr:col>
      <xdr:colOff>257175</xdr:colOff>
      <xdr:row>5</xdr:row>
      <xdr:rowOff>257175</xdr:rowOff>
    </xdr:to>
    <xdr:pic>
      <xdr:nvPicPr>
        <xdr:cNvPr id="2" name="Picture 2" descr="C:\Documents and Settings\René De Cuyper\Mijn documenten\Mijn documenten\KBBC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28575"/>
          <a:ext cx="704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72</xdr:row>
      <xdr:rowOff>76200</xdr:rowOff>
    </xdr:from>
    <xdr:to>
      <xdr:col>2</xdr:col>
      <xdr:colOff>533400</xdr:colOff>
      <xdr:row>73</xdr:row>
      <xdr:rowOff>552450</xdr:rowOff>
    </xdr:to>
    <xdr:pic>
      <xdr:nvPicPr>
        <xdr:cNvPr id="3" name="Afbeelding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8353425"/>
          <a:ext cx="1905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1381125</xdr:colOff>
      <xdr:row>72</xdr:row>
      <xdr:rowOff>123825</xdr:rowOff>
    </xdr:from>
    <xdr:to>
      <xdr:col>4</xdr:col>
      <xdr:colOff>523875</xdr:colOff>
      <xdr:row>73</xdr:row>
      <xdr:rowOff>533400</xdr:rowOff>
    </xdr:to>
    <xdr:pic>
      <xdr:nvPicPr>
        <xdr:cNvPr id="4" name="Afbeelding 3" descr="Aramit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0" y="840105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69</xdr:row>
      <xdr:rowOff>161925</xdr:rowOff>
    </xdr:from>
    <xdr:to>
      <xdr:col>9</xdr:col>
      <xdr:colOff>142875</xdr:colOff>
      <xdr:row>73</xdr:row>
      <xdr:rowOff>476250</xdr:rowOff>
    </xdr:to>
    <xdr:pic>
      <xdr:nvPicPr>
        <xdr:cNvPr id="5" name="Afbeelding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95900" y="8010525"/>
          <a:ext cx="638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3"/>
  <dimension ref="A1:N81"/>
  <sheetViews>
    <sheetView tabSelected="1" zoomScale="113" zoomScaleNormal="113" zoomScalePageLayoutView="0" workbookViewId="0" topLeftCell="A1">
      <selection activeCell="O44" sqref="O44"/>
    </sheetView>
  </sheetViews>
  <sheetFormatPr defaultColWidth="9.140625" defaultRowHeight="12.75"/>
  <cols>
    <col min="1" max="1" width="21.7109375" style="1" customWidth="1"/>
    <col min="2" max="2" width="4.7109375" style="1" customWidth="1"/>
    <col min="3" max="3" width="20.7109375" style="1" customWidth="1"/>
    <col min="4" max="4" width="8.140625" style="1" customWidth="1"/>
    <col min="5" max="5" width="7.8515625" style="1" customWidth="1"/>
    <col min="6" max="6" width="5.28125" style="1" customWidth="1"/>
    <col min="7" max="7" width="9.57421875" style="1" customWidth="1"/>
    <col min="8" max="8" width="4.28125" style="1" customWidth="1"/>
    <col min="9" max="10" width="4.57421875" style="1" customWidth="1"/>
    <col min="11" max="12" width="9.140625" style="71" hidden="1" customWidth="1"/>
    <col min="13" max="13" width="0" style="1" hidden="1" customWidth="1"/>
    <col min="14" max="16384" width="9.140625" style="1" customWidth="1"/>
  </cols>
  <sheetData>
    <row r="1" spans="11:12" s="18" customFormat="1" ht="12">
      <c r="K1" s="69"/>
      <c r="L1" s="69"/>
    </row>
    <row r="2" spans="1:12" s="18" customFormat="1" ht="12">
      <c r="A2" s="112" t="s">
        <v>10</v>
      </c>
      <c r="B2" s="112"/>
      <c r="C2" s="112"/>
      <c r="D2" s="112"/>
      <c r="E2" s="112"/>
      <c r="F2" s="112"/>
      <c r="G2" s="112"/>
      <c r="H2" s="112"/>
      <c r="I2" s="112"/>
      <c r="J2" s="112"/>
      <c r="K2" s="69"/>
      <c r="L2" s="69"/>
    </row>
    <row r="3" spans="1:12" s="18" customFormat="1" ht="7.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69"/>
      <c r="L3" s="69"/>
    </row>
    <row r="4" spans="1:12" s="18" customFormat="1" ht="12">
      <c r="A4" s="113" t="s">
        <v>20</v>
      </c>
      <c r="B4" s="113"/>
      <c r="C4" s="113"/>
      <c r="D4" s="113"/>
      <c r="E4" s="113"/>
      <c r="F4" s="113"/>
      <c r="G4" s="113"/>
      <c r="H4" s="113"/>
      <c r="I4" s="113"/>
      <c r="J4" s="113"/>
      <c r="K4" s="69"/>
      <c r="L4" s="69"/>
    </row>
    <row r="5" spans="1:12" s="18" customFormat="1" ht="11.2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69"/>
      <c r="L5" s="69"/>
    </row>
    <row r="6" spans="1:12" s="18" customFormat="1" ht="21" customHeight="1" thickBot="1">
      <c r="A6" s="114" t="s">
        <v>46</v>
      </c>
      <c r="B6" s="114"/>
      <c r="C6" s="114"/>
      <c r="D6" s="114"/>
      <c r="E6" s="114"/>
      <c r="F6" s="114"/>
      <c r="G6" s="114"/>
      <c r="H6" s="114"/>
      <c r="I6" s="114"/>
      <c r="J6" s="114"/>
      <c r="K6" s="69"/>
      <c r="L6" s="69"/>
    </row>
    <row r="7" spans="1:12" s="18" customFormat="1" ht="12.75" thickTop="1">
      <c r="A7" s="115" t="s">
        <v>42</v>
      </c>
      <c r="B7" s="116"/>
      <c r="C7" s="116"/>
      <c r="D7" s="116"/>
      <c r="E7" s="116"/>
      <c r="F7" s="116"/>
      <c r="G7" s="116"/>
      <c r="H7" s="116"/>
      <c r="I7" s="116"/>
      <c r="J7" s="117"/>
      <c r="K7" s="69"/>
      <c r="L7" s="69"/>
    </row>
    <row r="8" spans="1:12" s="18" customFormat="1" ht="9" customHeight="1" thickBot="1">
      <c r="A8" s="118"/>
      <c r="B8" s="119"/>
      <c r="C8" s="119"/>
      <c r="D8" s="119"/>
      <c r="E8" s="119"/>
      <c r="F8" s="119"/>
      <c r="G8" s="119"/>
      <c r="H8" s="119"/>
      <c r="I8" s="119"/>
      <c r="J8" s="120"/>
      <c r="K8" s="69"/>
      <c r="L8" s="69"/>
    </row>
    <row r="9" spans="11:12" s="18" customFormat="1" ht="4.5" customHeight="1" thickTop="1">
      <c r="K9" s="69"/>
      <c r="L9" s="69"/>
    </row>
    <row r="10" spans="1:12" s="19" customFormat="1" ht="12.75">
      <c r="A10" s="19" t="s">
        <v>23</v>
      </c>
      <c r="B10" s="123" t="s">
        <v>21</v>
      </c>
      <c r="C10" s="123"/>
      <c r="D10" s="103"/>
      <c r="E10" s="19" t="s">
        <v>14</v>
      </c>
      <c r="F10" s="125" t="s">
        <v>41</v>
      </c>
      <c r="G10" s="125"/>
      <c r="K10" s="70"/>
      <c r="L10" s="70"/>
    </row>
    <row r="11" spans="1:12" s="19" customFormat="1" ht="12.75">
      <c r="A11" s="19" t="s">
        <v>11</v>
      </c>
      <c r="B11" s="100" t="s">
        <v>47</v>
      </c>
      <c r="C11" s="100"/>
      <c r="E11" s="19" t="s">
        <v>15</v>
      </c>
      <c r="G11" s="18" t="s">
        <v>16</v>
      </c>
      <c r="H11" s="101">
        <v>0.625</v>
      </c>
      <c r="I11" s="101"/>
      <c r="K11" s="70"/>
      <c r="L11" s="70"/>
    </row>
    <row r="12" spans="1:12" s="18" customFormat="1" ht="12.75">
      <c r="A12" s="21" t="s">
        <v>12</v>
      </c>
      <c r="B12" s="123" t="s">
        <v>43</v>
      </c>
      <c r="C12" s="123"/>
      <c r="G12" s="18" t="s">
        <v>17</v>
      </c>
      <c r="H12" s="101">
        <v>0.789</v>
      </c>
      <c r="I12" s="101"/>
      <c r="K12" s="69"/>
      <c r="L12" s="69"/>
    </row>
    <row r="13" spans="1:12" s="19" customFormat="1" ht="13.5" customHeight="1">
      <c r="A13" s="19" t="s">
        <v>13</v>
      </c>
      <c r="B13" s="124" t="s">
        <v>31</v>
      </c>
      <c r="C13" s="124"/>
      <c r="K13" s="70"/>
      <c r="L13" s="70"/>
    </row>
    <row r="14" spans="11:12" s="19" customFormat="1" ht="3" customHeight="1">
      <c r="K14" s="70"/>
      <c r="L14" s="70"/>
    </row>
    <row r="15" ht="3.75" customHeight="1"/>
    <row r="16" spans="1:13" s="25" customFormat="1" ht="15.75" customHeight="1">
      <c r="A16" s="41" t="s">
        <v>32</v>
      </c>
      <c r="B16" s="42" t="s">
        <v>30</v>
      </c>
      <c r="C16" s="41" t="s">
        <v>33</v>
      </c>
      <c r="D16" s="42" t="s">
        <v>34</v>
      </c>
      <c r="E16" s="42" t="s">
        <v>35</v>
      </c>
      <c r="F16" s="42" t="s">
        <v>36</v>
      </c>
      <c r="G16" s="42" t="s">
        <v>37</v>
      </c>
      <c r="H16" s="61" t="s">
        <v>38</v>
      </c>
      <c r="I16" s="43" t="s">
        <v>9</v>
      </c>
      <c r="J16" s="61" t="s">
        <v>4</v>
      </c>
      <c r="K16" s="68">
        <v>0.625</v>
      </c>
      <c r="L16" s="68">
        <v>0.79</v>
      </c>
      <c r="M16" s="96" t="s">
        <v>52</v>
      </c>
    </row>
    <row r="17" spans="1:13" s="2" customFormat="1" ht="15" customHeight="1">
      <c r="A17" s="31" t="s">
        <v>53</v>
      </c>
      <c r="B17" s="44"/>
      <c r="C17" s="62" t="s">
        <v>51</v>
      </c>
      <c r="D17" s="12">
        <v>2</v>
      </c>
      <c r="E17" s="12">
        <v>34</v>
      </c>
      <c r="F17" s="12">
        <v>29</v>
      </c>
      <c r="G17" s="79">
        <f aca="true" t="shared" si="0" ref="G17:G22">IF(F17=0," ",TRUNC(E17/F17,3))</f>
        <v>1.172</v>
      </c>
      <c r="H17" s="12">
        <v>4</v>
      </c>
      <c r="I17" s="12" t="str">
        <f aca="true" t="shared" si="1" ref="I17:I22">IF(E17=0," ",IF(G17&gt;=L17,"PR",IF(G17&lt;K17,"OG","MG")))</f>
        <v>PR</v>
      </c>
      <c r="J17" s="45"/>
      <c r="K17" s="68">
        <f aca="true" t="shared" si="2" ref="K17:L22">K16</f>
        <v>0.625</v>
      </c>
      <c r="L17" s="68">
        <f t="shared" si="2"/>
        <v>0.79</v>
      </c>
      <c r="M17" s="97">
        <v>4</v>
      </c>
    </row>
    <row r="18" spans="1:13" s="2" customFormat="1" ht="15" customHeight="1">
      <c r="A18" s="67" t="s">
        <v>49</v>
      </c>
      <c r="B18" s="46"/>
      <c r="C18" s="63" t="s">
        <v>44</v>
      </c>
      <c r="D18" s="13">
        <v>1</v>
      </c>
      <c r="E18" s="13">
        <v>34</v>
      </c>
      <c r="F18" s="13">
        <v>58</v>
      </c>
      <c r="G18" s="80">
        <f t="shared" si="0"/>
        <v>0.586</v>
      </c>
      <c r="H18" s="13">
        <v>3</v>
      </c>
      <c r="I18" s="13" t="str">
        <f t="shared" si="1"/>
        <v>OG</v>
      </c>
      <c r="J18" s="47"/>
      <c r="K18" s="68">
        <f t="shared" si="2"/>
        <v>0.625</v>
      </c>
      <c r="L18" s="68">
        <f t="shared" si="2"/>
        <v>0.79</v>
      </c>
      <c r="M18" s="97">
        <v>5</v>
      </c>
    </row>
    <row r="19" spans="1:13" s="2" customFormat="1" ht="15" customHeight="1">
      <c r="A19" s="10"/>
      <c r="B19" s="46"/>
      <c r="C19" s="74" t="s">
        <v>50</v>
      </c>
      <c r="D19" s="75">
        <v>2</v>
      </c>
      <c r="E19" s="75">
        <v>34</v>
      </c>
      <c r="F19" s="75">
        <v>41</v>
      </c>
      <c r="G19" s="81">
        <f t="shared" si="0"/>
        <v>0.829</v>
      </c>
      <c r="H19" s="75">
        <v>4</v>
      </c>
      <c r="I19" s="75" t="str">
        <f t="shared" si="1"/>
        <v>PR</v>
      </c>
      <c r="J19" s="48"/>
      <c r="K19" s="68">
        <f t="shared" si="2"/>
        <v>0.625</v>
      </c>
      <c r="L19" s="68">
        <f t="shared" si="2"/>
        <v>0.79</v>
      </c>
      <c r="M19" s="97">
        <v>5</v>
      </c>
    </row>
    <row r="20" spans="1:13" s="2" customFormat="1" ht="15" customHeight="1" hidden="1">
      <c r="A20" s="9"/>
      <c r="B20" s="49"/>
      <c r="C20" s="50" t="s">
        <v>39</v>
      </c>
      <c r="D20" s="51">
        <f>SUM(D17:D19)</f>
        <v>5</v>
      </c>
      <c r="E20" s="51">
        <f>SUM(E17:E19)</f>
        <v>102</v>
      </c>
      <c r="F20" s="52">
        <f>SUM(F17:F19)</f>
        <v>128</v>
      </c>
      <c r="G20" s="82">
        <f t="shared" si="0"/>
        <v>0.796</v>
      </c>
      <c r="H20" s="52">
        <f>MAX(H17:H19)</f>
        <v>4</v>
      </c>
      <c r="I20" s="53" t="str">
        <f t="shared" si="1"/>
        <v>PR</v>
      </c>
      <c r="J20" s="54"/>
      <c r="K20" s="68">
        <f t="shared" si="2"/>
        <v>0.625</v>
      </c>
      <c r="L20" s="68">
        <f t="shared" si="2"/>
        <v>0.79</v>
      </c>
      <c r="M20" s="97"/>
    </row>
    <row r="21" spans="1:13" s="2" customFormat="1" ht="15" customHeight="1" hidden="1">
      <c r="A21" s="10"/>
      <c r="B21" s="46"/>
      <c r="C21" s="66"/>
      <c r="D21" s="36"/>
      <c r="E21" s="36"/>
      <c r="F21" s="36"/>
      <c r="G21" s="83" t="str">
        <f t="shared" si="0"/>
        <v> </v>
      </c>
      <c r="H21" s="36"/>
      <c r="I21" s="36" t="str">
        <f t="shared" si="1"/>
        <v> </v>
      </c>
      <c r="J21" s="55"/>
      <c r="K21" s="68">
        <f t="shared" si="2"/>
        <v>0.625</v>
      </c>
      <c r="L21" s="68">
        <f t="shared" si="2"/>
        <v>0.79</v>
      </c>
      <c r="M21" s="97"/>
    </row>
    <row r="22" spans="1:13" s="2" customFormat="1" ht="15" customHeight="1">
      <c r="A22" s="11"/>
      <c r="B22" s="56">
        <v>4267</v>
      </c>
      <c r="C22" s="57" t="s">
        <v>5</v>
      </c>
      <c r="D22" s="58">
        <f>SUM(D20:D21)</f>
        <v>5</v>
      </c>
      <c r="E22" s="58">
        <f>SUM(E20:E21)</f>
        <v>102</v>
      </c>
      <c r="F22" s="58">
        <f>SUM(F20:F21)</f>
        <v>128</v>
      </c>
      <c r="G22" s="84">
        <f t="shared" si="0"/>
        <v>0.796</v>
      </c>
      <c r="H22" s="58">
        <f>MAX(H20:H21)</f>
        <v>4</v>
      </c>
      <c r="I22" s="59" t="str">
        <f t="shared" si="1"/>
        <v>PR</v>
      </c>
      <c r="J22" s="60">
        <v>1</v>
      </c>
      <c r="K22" s="68">
        <f t="shared" si="2"/>
        <v>0.625</v>
      </c>
      <c r="L22" s="68">
        <f t="shared" si="2"/>
        <v>0.79</v>
      </c>
      <c r="M22" s="97"/>
    </row>
    <row r="23" spans="1:13" ht="15" customHeight="1">
      <c r="A23" s="6"/>
      <c r="C23" s="3"/>
      <c r="D23" s="3"/>
      <c r="E23" s="3"/>
      <c r="F23" s="3"/>
      <c r="G23" s="4"/>
      <c r="I23" s="3"/>
      <c r="J23" s="7"/>
      <c r="M23" s="98"/>
    </row>
    <row r="24" spans="1:13" s="2" customFormat="1" ht="15" customHeight="1">
      <c r="A24" s="32" t="s">
        <v>44</v>
      </c>
      <c r="B24" s="44"/>
      <c r="C24" s="62" t="s">
        <v>50</v>
      </c>
      <c r="D24" s="12">
        <v>0</v>
      </c>
      <c r="E24" s="12">
        <v>18</v>
      </c>
      <c r="F24" s="12">
        <v>35</v>
      </c>
      <c r="G24" s="79">
        <f aca="true" t="shared" si="3" ref="G24:G29">IF(F24=0," ",TRUNC(E24/F24,3))</f>
        <v>0.514</v>
      </c>
      <c r="H24" s="12">
        <v>2</v>
      </c>
      <c r="I24" s="12" t="str">
        <f aca="true" t="shared" si="4" ref="I24:I29">IF(E24=0," ",IF(G24&gt;=L24,"PR",IF(G24&lt;K24,"OG","MG")))</f>
        <v>OG</v>
      </c>
      <c r="J24" s="45"/>
      <c r="K24" s="68">
        <f>K16</f>
        <v>0.625</v>
      </c>
      <c r="L24" s="68">
        <f>L16</f>
        <v>0.79</v>
      </c>
      <c r="M24" s="97">
        <v>5</v>
      </c>
    </row>
    <row r="25" spans="1:13" s="2" customFormat="1" ht="15" customHeight="1">
      <c r="A25" s="67" t="s">
        <v>49</v>
      </c>
      <c r="B25" s="46"/>
      <c r="C25" s="63" t="s">
        <v>53</v>
      </c>
      <c r="D25" s="13">
        <v>1</v>
      </c>
      <c r="E25" s="13">
        <v>34</v>
      </c>
      <c r="F25" s="13">
        <v>58</v>
      </c>
      <c r="G25" s="80">
        <f t="shared" si="3"/>
        <v>0.586</v>
      </c>
      <c r="H25" s="13">
        <v>5</v>
      </c>
      <c r="I25" s="13" t="str">
        <f t="shared" si="4"/>
        <v>OG</v>
      </c>
      <c r="J25" s="47"/>
      <c r="K25" s="68">
        <f aca="true" t="shared" si="5" ref="K25:L29">K24</f>
        <v>0.625</v>
      </c>
      <c r="L25" s="68">
        <f t="shared" si="5"/>
        <v>0.79</v>
      </c>
      <c r="M25" s="97">
        <v>5</v>
      </c>
    </row>
    <row r="26" spans="1:13" s="2" customFormat="1" ht="15" customHeight="1">
      <c r="A26" s="10"/>
      <c r="B26" s="46"/>
      <c r="C26" s="64" t="s">
        <v>51</v>
      </c>
      <c r="D26" s="75">
        <v>2</v>
      </c>
      <c r="E26" s="75">
        <v>34</v>
      </c>
      <c r="F26" s="75">
        <v>58</v>
      </c>
      <c r="G26" s="81">
        <f t="shared" si="3"/>
        <v>0.586</v>
      </c>
      <c r="H26" s="65">
        <v>5</v>
      </c>
      <c r="I26" s="65" t="str">
        <f t="shared" si="4"/>
        <v>OG</v>
      </c>
      <c r="J26" s="48"/>
      <c r="K26" s="68">
        <f t="shared" si="5"/>
        <v>0.625</v>
      </c>
      <c r="L26" s="68">
        <f t="shared" si="5"/>
        <v>0.79</v>
      </c>
      <c r="M26" s="97">
        <v>4</v>
      </c>
    </row>
    <row r="27" spans="1:13" s="2" customFormat="1" ht="15" customHeight="1" hidden="1">
      <c r="A27" s="9"/>
      <c r="B27" s="49"/>
      <c r="C27" s="50" t="s">
        <v>39</v>
      </c>
      <c r="D27" s="51">
        <f>SUM(D24:D26)</f>
        <v>3</v>
      </c>
      <c r="E27" s="51">
        <f>SUM(E24:E26)</f>
        <v>86</v>
      </c>
      <c r="F27" s="52">
        <f>SUM(F24:F26)</f>
        <v>151</v>
      </c>
      <c r="G27" s="82">
        <f t="shared" si="3"/>
        <v>0.569</v>
      </c>
      <c r="H27" s="52">
        <f>MAX(H24:H26)</f>
        <v>5</v>
      </c>
      <c r="I27" s="53" t="str">
        <f t="shared" si="4"/>
        <v>OG</v>
      </c>
      <c r="J27" s="54"/>
      <c r="K27" s="68">
        <f t="shared" si="5"/>
        <v>0.625</v>
      </c>
      <c r="L27" s="68">
        <f t="shared" si="5"/>
        <v>0.79</v>
      </c>
      <c r="M27" s="97"/>
    </row>
    <row r="28" spans="1:13" s="2" customFormat="1" ht="15" customHeight="1" hidden="1">
      <c r="A28" s="10"/>
      <c r="B28" s="46"/>
      <c r="C28" s="76"/>
      <c r="D28" s="77"/>
      <c r="E28" s="77"/>
      <c r="F28" s="77"/>
      <c r="G28" s="83" t="str">
        <f t="shared" si="3"/>
        <v> </v>
      </c>
      <c r="H28" s="77"/>
      <c r="I28" s="77" t="str">
        <f t="shared" si="4"/>
        <v> </v>
      </c>
      <c r="J28" s="55"/>
      <c r="K28" s="68">
        <f t="shared" si="5"/>
        <v>0.625</v>
      </c>
      <c r="L28" s="68">
        <f t="shared" si="5"/>
        <v>0.79</v>
      </c>
      <c r="M28" s="97"/>
    </row>
    <row r="29" spans="1:13" s="2" customFormat="1" ht="15" customHeight="1">
      <c r="A29" s="11"/>
      <c r="B29" s="56">
        <v>8883</v>
      </c>
      <c r="C29" s="57" t="s">
        <v>5</v>
      </c>
      <c r="D29" s="58">
        <f>SUM(D27:D28)</f>
        <v>3</v>
      </c>
      <c r="E29" s="58">
        <f>SUM(E27:E28)</f>
        <v>86</v>
      </c>
      <c r="F29" s="58">
        <f>SUM(F27:F28)</f>
        <v>151</v>
      </c>
      <c r="G29" s="84">
        <f t="shared" si="3"/>
        <v>0.569</v>
      </c>
      <c r="H29" s="58">
        <f>MAX(H27:H28)</f>
        <v>5</v>
      </c>
      <c r="I29" s="59" t="str">
        <f t="shared" si="4"/>
        <v>OG</v>
      </c>
      <c r="J29" s="60">
        <v>4</v>
      </c>
      <c r="K29" s="68">
        <f t="shared" si="5"/>
        <v>0.625</v>
      </c>
      <c r="L29" s="68">
        <f t="shared" si="5"/>
        <v>0.79</v>
      </c>
      <c r="M29" s="97"/>
    </row>
    <row r="30" spans="1:13" ht="15" customHeight="1">
      <c r="A30" s="6"/>
      <c r="C30" s="3"/>
      <c r="D30" s="3"/>
      <c r="E30" s="3"/>
      <c r="F30" s="3"/>
      <c r="G30" s="4"/>
      <c r="I30" s="3"/>
      <c r="J30" s="7"/>
      <c r="M30" s="98"/>
    </row>
    <row r="31" spans="1:13" s="2" customFormat="1" ht="15" customHeight="1">
      <c r="A31" s="32" t="s">
        <v>50</v>
      </c>
      <c r="B31" s="44"/>
      <c r="C31" s="62" t="s">
        <v>44</v>
      </c>
      <c r="D31" s="12">
        <v>2</v>
      </c>
      <c r="E31" s="12">
        <v>34</v>
      </c>
      <c r="F31" s="12">
        <v>35</v>
      </c>
      <c r="G31" s="79">
        <f aca="true" t="shared" si="6" ref="G31:G36">IF(F31=0," ",TRUNC(E31/F31,3))</f>
        <v>0.971</v>
      </c>
      <c r="H31" s="12">
        <v>4</v>
      </c>
      <c r="I31" s="12" t="str">
        <f aca="true" t="shared" si="7" ref="I31:I36">IF(E31=0," ",IF(G31&gt;=L31,"PR",IF(G31&lt;K31,"OG","MG")))</f>
        <v>PR</v>
      </c>
      <c r="J31" s="45"/>
      <c r="K31" s="68">
        <f>K24</f>
        <v>0.625</v>
      </c>
      <c r="L31" s="68">
        <f>L24</f>
        <v>0.79</v>
      </c>
      <c r="M31" s="97">
        <v>5</v>
      </c>
    </row>
    <row r="32" spans="1:13" s="2" customFormat="1" ht="15" customHeight="1">
      <c r="A32" s="67" t="s">
        <v>49</v>
      </c>
      <c r="B32" s="46"/>
      <c r="C32" s="63" t="s">
        <v>51</v>
      </c>
      <c r="D32" s="13">
        <v>2</v>
      </c>
      <c r="E32" s="13">
        <v>34</v>
      </c>
      <c r="F32" s="13">
        <v>29</v>
      </c>
      <c r="G32" s="80">
        <f t="shared" si="6"/>
        <v>1.172</v>
      </c>
      <c r="H32" s="13">
        <v>7</v>
      </c>
      <c r="I32" s="13" t="str">
        <f t="shared" si="7"/>
        <v>PR</v>
      </c>
      <c r="J32" s="47"/>
      <c r="K32" s="68">
        <f aca="true" t="shared" si="8" ref="K32:L36">K31</f>
        <v>0.625</v>
      </c>
      <c r="L32" s="68">
        <f t="shared" si="8"/>
        <v>0.79</v>
      </c>
      <c r="M32" s="97">
        <v>4</v>
      </c>
    </row>
    <row r="33" spans="1:13" s="2" customFormat="1" ht="15" customHeight="1">
      <c r="A33" s="10"/>
      <c r="B33" s="46"/>
      <c r="C33" s="64" t="s">
        <v>53</v>
      </c>
      <c r="D33" s="75">
        <v>0</v>
      </c>
      <c r="E33" s="75">
        <v>32</v>
      </c>
      <c r="F33" s="75">
        <v>41</v>
      </c>
      <c r="G33" s="81">
        <f t="shared" si="6"/>
        <v>0.78</v>
      </c>
      <c r="H33" s="65">
        <v>3</v>
      </c>
      <c r="I33" s="65" t="str">
        <f t="shared" si="7"/>
        <v>MG</v>
      </c>
      <c r="J33" s="48"/>
      <c r="K33" s="68">
        <f t="shared" si="8"/>
        <v>0.625</v>
      </c>
      <c r="L33" s="68">
        <f t="shared" si="8"/>
        <v>0.79</v>
      </c>
      <c r="M33" s="97">
        <v>5</v>
      </c>
    </row>
    <row r="34" spans="1:13" s="2" customFormat="1" ht="15" customHeight="1" hidden="1">
      <c r="A34" s="9"/>
      <c r="B34" s="49"/>
      <c r="C34" s="50" t="s">
        <v>39</v>
      </c>
      <c r="D34" s="51">
        <f>SUM(D31:D33)</f>
        <v>4</v>
      </c>
      <c r="E34" s="51">
        <f>SUM(E31:E33)</f>
        <v>100</v>
      </c>
      <c r="F34" s="52">
        <f>SUM(F31:F33)</f>
        <v>105</v>
      </c>
      <c r="G34" s="82">
        <f t="shared" si="6"/>
        <v>0.952</v>
      </c>
      <c r="H34" s="52">
        <f>MAX(H31:H33)</f>
        <v>7</v>
      </c>
      <c r="I34" s="53" t="str">
        <f t="shared" si="7"/>
        <v>PR</v>
      </c>
      <c r="J34" s="54"/>
      <c r="K34" s="68">
        <f t="shared" si="8"/>
        <v>0.625</v>
      </c>
      <c r="L34" s="68">
        <f t="shared" si="8"/>
        <v>0.79</v>
      </c>
      <c r="M34" s="97"/>
    </row>
    <row r="35" spans="1:13" s="2" customFormat="1" ht="15" customHeight="1" hidden="1">
      <c r="A35" s="10"/>
      <c r="B35" s="46"/>
      <c r="C35" s="76"/>
      <c r="D35" s="77"/>
      <c r="E35" s="77"/>
      <c r="F35" s="77"/>
      <c r="G35" s="83" t="str">
        <f t="shared" si="6"/>
        <v> </v>
      </c>
      <c r="H35" s="77"/>
      <c r="I35" s="77" t="str">
        <f t="shared" si="7"/>
        <v> </v>
      </c>
      <c r="J35" s="55"/>
      <c r="K35" s="68">
        <f t="shared" si="8"/>
        <v>0.625</v>
      </c>
      <c r="L35" s="68">
        <f t="shared" si="8"/>
        <v>0.79</v>
      </c>
      <c r="M35" s="97"/>
    </row>
    <row r="36" spans="1:13" s="2" customFormat="1" ht="15" customHeight="1">
      <c r="A36" s="11"/>
      <c r="B36" s="56">
        <v>7874</v>
      </c>
      <c r="C36" s="57" t="s">
        <v>5</v>
      </c>
      <c r="D36" s="58">
        <f>SUM(D34:D35)</f>
        <v>4</v>
      </c>
      <c r="E36" s="58">
        <f>SUM(E34:E35)</f>
        <v>100</v>
      </c>
      <c r="F36" s="58">
        <f>SUM(F34:F35)</f>
        <v>105</v>
      </c>
      <c r="G36" s="84">
        <f t="shared" si="6"/>
        <v>0.952</v>
      </c>
      <c r="H36" s="58">
        <f>MAX(H34:H35)</f>
        <v>7</v>
      </c>
      <c r="I36" s="59" t="str">
        <f t="shared" si="7"/>
        <v>PR</v>
      </c>
      <c r="J36" s="60">
        <v>2</v>
      </c>
      <c r="K36" s="68">
        <f t="shared" si="8"/>
        <v>0.625</v>
      </c>
      <c r="L36" s="68">
        <f t="shared" si="8"/>
        <v>0.79</v>
      </c>
      <c r="M36" s="97"/>
    </row>
    <row r="37" spans="1:13" ht="15" customHeight="1">
      <c r="A37" s="6"/>
      <c r="C37" s="3"/>
      <c r="D37" s="3"/>
      <c r="E37" s="3"/>
      <c r="F37" s="3"/>
      <c r="G37" s="4"/>
      <c r="I37" s="3"/>
      <c r="J37" s="7"/>
      <c r="M37" s="98"/>
    </row>
    <row r="38" spans="1:13" s="2" customFormat="1" ht="15" customHeight="1">
      <c r="A38" s="32" t="s">
        <v>51</v>
      </c>
      <c r="B38" s="44"/>
      <c r="C38" s="62" t="s">
        <v>53</v>
      </c>
      <c r="D38" s="12">
        <v>0</v>
      </c>
      <c r="E38" s="12">
        <v>27</v>
      </c>
      <c r="F38" s="12">
        <v>29</v>
      </c>
      <c r="G38" s="79">
        <f aca="true" t="shared" si="9" ref="G38:G43">IF(F38=0," ",TRUNC(E38/F38,3))</f>
        <v>0.931</v>
      </c>
      <c r="H38" s="12">
        <v>6</v>
      </c>
      <c r="I38" s="12" t="str">
        <f aca="true" t="shared" si="10" ref="I38:I43">IF(E38=0," ",IF(G38&gt;=L38,"PR",IF(G38&lt;K38,"OG","MG")))</f>
        <v>PR</v>
      </c>
      <c r="J38" s="45"/>
      <c r="K38" s="68">
        <f>K16</f>
        <v>0.625</v>
      </c>
      <c r="L38" s="68">
        <f>L16</f>
        <v>0.79</v>
      </c>
      <c r="M38" s="97">
        <v>4</v>
      </c>
    </row>
    <row r="39" spans="1:13" s="2" customFormat="1" ht="15" customHeight="1">
      <c r="A39" s="67" t="s">
        <v>49</v>
      </c>
      <c r="B39" s="46"/>
      <c r="C39" s="63" t="s">
        <v>50</v>
      </c>
      <c r="D39" s="13">
        <v>0</v>
      </c>
      <c r="E39" s="13">
        <v>23</v>
      </c>
      <c r="F39" s="13">
        <v>29</v>
      </c>
      <c r="G39" s="80">
        <f t="shared" si="9"/>
        <v>0.793</v>
      </c>
      <c r="H39" s="13">
        <v>3</v>
      </c>
      <c r="I39" s="13" t="str">
        <f t="shared" si="10"/>
        <v>PR</v>
      </c>
      <c r="J39" s="47"/>
      <c r="K39" s="68">
        <f aca="true" t="shared" si="11" ref="K39:L43">K38</f>
        <v>0.625</v>
      </c>
      <c r="L39" s="68">
        <f t="shared" si="11"/>
        <v>0.79</v>
      </c>
      <c r="M39" s="97">
        <v>4</v>
      </c>
    </row>
    <row r="40" spans="1:13" s="2" customFormat="1" ht="15" customHeight="1">
      <c r="A40" s="10"/>
      <c r="B40" s="46"/>
      <c r="C40" s="64" t="s">
        <v>44</v>
      </c>
      <c r="D40" s="75">
        <v>0</v>
      </c>
      <c r="E40" s="75">
        <v>32</v>
      </c>
      <c r="F40" s="75">
        <v>58</v>
      </c>
      <c r="G40" s="81">
        <f t="shared" si="9"/>
        <v>0.551</v>
      </c>
      <c r="H40" s="65">
        <v>5</v>
      </c>
      <c r="I40" s="65" t="str">
        <f t="shared" si="10"/>
        <v>OG</v>
      </c>
      <c r="J40" s="48"/>
      <c r="K40" s="68">
        <f t="shared" si="11"/>
        <v>0.625</v>
      </c>
      <c r="L40" s="68">
        <f t="shared" si="11"/>
        <v>0.79</v>
      </c>
      <c r="M40" s="97">
        <v>4</v>
      </c>
    </row>
    <row r="41" spans="1:13" s="2" customFormat="1" ht="15" customHeight="1" hidden="1">
      <c r="A41" s="9"/>
      <c r="B41" s="49"/>
      <c r="C41" s="50" t="s">
        <v>39</v>
      </c>
      <c r="D41" s="51">
        <f>SUM(D38:D40)</f>
        <v>0</v>
      </c>
      <c r="E41" s="51">
        <f>SUM(E38:E40)</f>
        <v>82</v>
      </c>
      <c r="F41" s="52">
        <f>SUM(F38:F40)</f>
        <v>116</v>
      </c>
      <c r="G41" s="82">
        <f t="shared" si="9"/>
        <v>0.706</v>
      </c>
      <c r="H41" s="52">
        <f>MAX(H38:H40)</f>
        <v>6</v>
      </c>
      <c r="I41" s="53" t="str">
        <f t="shared" si="10"/>
        <v>MG</v>
      </c>
      <c r="J41" s="54"/>
      <c r="K41" s="68">
        <f t="shared" si="11"/>
        <v>0.625</v>
      </c>
      <c r="L41" s="68">
        <f t="shared" si="11"/>
        <v>0.79</v>
      </c>
      <c r="M41" s="97"/>
    </row>
    <row r="42" spans="1:13" s="2" customFormat="1" ht="15" customHeight="1" hidden="1">
      <c r="A42" s="10"/>
      <c r="B42" s="46"/>
      <c r="C42" s="78"/>
      <c r="D42" s="77"/>
      <c r="E42" s="77"/>
      <c r="F42" s="77"/>
      <c r="G42" s="83" t="str">
        <f t="shared" si="9"/>
        <v> </v>
      </c>
      <c r="H42" s="77"/>
      <c r="I42" s="77" t="str">
        <f t="shared" si="10"/>
        <v> </v>
      </c>
      <c r="J42" s="55"/>
      <c r="K42" s="68">
        <f t="shared" si="11"/>
        <v>0.625</v>
      </c>
      <c r="L42" s="68">
        <f t="shared" si="11"/>
        <v>0.79</v>
      </c>
      <c r="M42" s="97"/>
    </row>
    <row r="43" spans="1:13" s="2" customFormat="1" ht="15" customHeight="1">
      <c r="A43" s="11"/>
      <c r="B43" s="56">
        <v>9257</v>
      </c>
      <c r="C43" s="57" t="s">
        <v>5</v>
      </c>
      <c r="D43" s="58">
        <f>SUM(D41:D42)</f>
        <v>0</v>
      </c>
      <c r="E43" s="58">
        <f>SUM(E41:E42)</f>
        <v>82</v>
      </c>
      <c r="F43" s="58">
        <f>SUM(F41:F42)</f>
        <v>116</v>
      </c>
      <c r="G43" s="84">
        <f t="shared" si="9"/>
        <v>0.706</v>
      </c>
      <c r="H43" s="58">
        <f>MAX(H41:H42)</f>
        <v>6</v>
      </c>
      <c r="I43" s="59" t="str">
        <f t="shared" si="10"/>
        <v>MG</v>
      </c>
      <c r="J43" s="60">
        <v>3</v>
      </c>
      <c r="K43" s="68">
        <f t="shared" si="11"/>
        <v>0.625</v>
      </c>
      <c r="L43" s="68">
        <f t="shared" si="11"/>
        <v>0.79</v>
      </c>
      <c r="M43" s="97"/>
    </row>
    <row r="44" spans="1:13" ht="15" customHeight="1">
      <c r="A44" s="6"/>
      <c r="C44" s="3"/>
      <c r="D44" s="3"/>
      <c r="E44" s="3"/>
      <c r="F44" s="3"/>
      <c r="G44" s="4"/>
      <c r="I44" s="3"/>
      <c r="J44" s="7"/>
      <c r="M44" s="98"/>
    </row>
    <row r="45" spans="1:13" s="2" customFormat="1" ht="15" customHeight="1" hidden="1">
      <c r="A45" s="32"/>
      <c r="B45" s="44"/>
      <c r="C45" s="62"/>
      <c r="D45" s="12"/>
      <c r="E45" s="12"/>
      <c r="F45" s="12"/>
      <c r="G45" s="79" t="str">
        <f aca="true" t="shared" si="12" ref="G45:G50">IF(F45=0," ",TRUNC(E45/F45,3))</f>
        <v> </v>
      </c>
      <c r="H45" s="12"/>
      <c r="I45" s="12" t="str">
        <f aca="true" t="shared" si="13" ref="I45:I50">IF(E45=0," ",IF(G45&gt;=L45,"PR",IF(G45&lt;K45,"OG","MG")))</f>
        <v> </v>
      </c>
      <c r="J45" s="45"/>
      <c r="K45" s="68">
        <f aca="true" t="shared" si="14" ref="K45:L50">K16</f>
        <v>0.625</v>
      </c>
      <c r="L45" s="68">
        <f t="shared" si="14"/>
        <v>0.79</v>
      </c>
      <c r="M45" s="97"/>
    </row>
    <row r="46" spans="1:13" s="2" customFormat="1" ht="15" customHeight="1" hidden="1">
      <c r="A46" s="67"/>
      <c r="B46" s="46"/>
      <c r="C46" s="63"/>
      <c r="D46" s="13"/>
      <c r="E46" s="13"/>
      <c r="F46" s="13"/>
      <c r="G46" s="80" t="str">
        <f t="shared" si="12"/>
        <v> </v>
      </c>
      <c r="H46" s="13"/>
      <c r="I46" s="13" t="str">
        <f t="shared" si="13"/>
        <v> </v>
      </c>
      <c r="J46" s="47"/>
      <c r="K46" s="68">
        <f t="shared" si="14"/>
        <v>0.625</v>
      </c>
      <c r="L46" s="68">
        <f t="shared" si="14"/>
        <v>0.79</v>
      </c>
      <c r="M46" s="97"/>
    </row>
    <row r="47" spans="1:13" s="2" customFormat="1" ht="15" customHeight="1" hidden="1">
      <c r="A47" s="10"/>
      <c r="B47" s="46"/>
      <c r="C47" s="64"/>
      <c r="D47" s="75"/>
      <c r="E47" s="75"/>
      <c r="F47" s="75"/>
      <c r="G47" s="81" t="str">
        <f t="shared" si="12"/>
        <v> </v>
      </c>
      <c r="H47" s="65"/>
      <c r="I47" s="65" t="str">
        <f t="shared" si="13"/>
        <v> </v>
      </c>
      <c r="J47" s="48"/>
      <c r="K47" s="68">
        <f t="shared" si="14"/>
        <v>0.625</v>
      </c>
      <c r="L47" s="68">
        <f t="shared" si="14"/>
        <v>0.79</v>
      </c>
      <c r="M47" s="97"/>
    </row>
    <row r="48" spans="1:13" s="2" customFormat="1" ht="15" customHeight="1" hidden="1">
      <c r="A48" s="9"/>
      <c r="B48" s="49"/>
      <c r="C48" s="50" t="s">
        <v>39</v>
      </c>
      <c r="D48" s="51">
        <f>SUM(D45:D47)</f>
        <v>0</v>
      </c>
      <c r="E48" s="51">
        <f>SUM(E45:E47)</f>
        <v>0</v>
      </c>
      <c r="F48" s="52">
        <f>SUM(F45:F47)</f>
        <v>0</v>
      </c>
      <c r="G48" s="82" t="str">
        <f t="shared" si="12"/>
        <v> </v>
      </c>
      <c r="H48" s="52">
        <f>MAX(H45:H47)</f>
        <v>0</v>
      </c>
      <c r="I48" s="53" t="str">
        <f t="shared" si="13"/>
        <v> </v>
      </c>
      <c r="J48" s="54"/>
      <c r="K48" s="68">
        <f t="shared" si="14"/>
        <v>0.625</v>
      </c>
      <c r="L48" s="68">
        <f t="shared" si="14"/>
        <v>0.79</v>
      </c>
      <c r="M48" s="97"/>
    </row>
    <row r="49" spans="1:13" s="2" customFormat="1" ht="15" customHeight="1" hidden="1">
      <c r="A49" s="10"/>
      <c r="B49" s="46"/>
      <c r="C49" s="76"/>
      <c r="D49" s="77"/>
      <c r="E49" s="77"/>
      <c r="F49" s="77"/>
      <c r="G49" s="83" t="str">
        <f t="shared" si="12"/>
        <v> </v>
      </c>
      <c r="H49" s="77"/>
      <c r="I49" s="77" t="str">
        <f t="shared" si="13"/>
        <v> </v>
      </c>
      <c r="J49" s="55"/>
      <c r="K49" s="68">
        <f t="shared" si="14"/>
        <v>0.625</v>
      </c>
      <c r="L49" s="68">
        <f t="shared" si="14"/>
        <v>0.79</v>
      </c>
      <c r="M49" s="97"/>
    </row>
    <row r="50" spans="1:13" s="2" customFormat="1" ht="15" customHeight="1" hidden="1">
      <c r="A50" s="11"/>
      <c r="B50" s="56"/>
      <c r="C50" s="57" t="s">
        <v>5</v>
      </c>
      <c r="D50" s="58">
        <f>SUM(D48:D49)</f>
        <v>0</v>
      </c>
      <c r="E50" s="58">
        <f>SUM(E48:E49)</f>
        <v>0</v>
      </c>
      <c r="F50" s="58">
        <f>SUM(F48:F49)</f>
        <v>0</v>
      </c>
      <c r="G50" s="84" t="str">
        <f t="shared" si="12"/>
        <v> </v>
      </c>
      <c r="H50" s="58">
        <f>MAX(H48:H49)</f>
        <v>0</v>
      </c>
      <c r="I50" s="59" t="str">
        <f t="shared" si="13"/>
        <v> </v>
      </c>
      <c r="J50" s="60"/>
      <c r="K50" s="68">
        <f t="shared" si="14"/>
        <v>0.625</v>
      </c>
      <c r="L50" s="68">
        <f t="shared" si="14"/>
        <v>0.79</v>
      </c>
      <c r="M50" s="97"/>
    </row>
    <row r="51" spans="1:13" ht="15" customHeight="1">
      <c r="A51" s="6"/>
      <c r="C51" s="3"/>
      <c r="D51" s="3"/>
      <c r="E51" s="3"/>
      <c r="F51" s="3"/>
      <c r="G51" s="4"/>
      <c r="I51" s="3"/>
      <c r="J51" s="7"/>
      <c r="M51" s="98"/>
    </row>
    <row r="52" spans="1:13" s="2" customFormat="1" ht="15" customHeight="1" hidden="1">
      <c r="A52" s="32"/>
      <c r="B52" s="44"/>
      <c r="C52" s="62"/>
      <c r="D52" s="12"/>
      <c r="E52" s="12"/>
      <c r="F52" s="12"/>
      <c r="G52" s="79" t="str">
        <f aca="true" t="shared" si="15" ref="G52:G57">IF(F52=0," ",TRUNC(E52/F52,2))</f>
        <v> </v>
      </c>
      <c r="H52" s="12"/>
      <c r="I52" s="12" t="str">
        <f aca="true" t="shared" si="16" ref="I52:I57">IF(E52=0," ",IF(G52&gt;=L52,"PR",IF(G52&lt;K52,"OG","MG")))</f>
        <v> </v>
      </c>
      <c r="J52" s="45"/>
      <c r="K52" s="68">
        <f aca="true" t="shared" si="17" ref="K52:L57">K16</f>
        <v>0.625</v>
      </c>
      <c r="L52" s="68">
        <f t="shared" si="17"/>
        <v>0.79</v>
      </c>
      <c r="M52" s="97"/>
    </row>
    <row r="53" spans="1:13" s="2" customFormat="1" ht="15" customHeight="1" hidden="1">
      <c r="A53" s="67"/>
      <c r="B53" s="46"/>
      <c r="C53" s="63"/>
      <c r="D53" s="13"/>
      <c r="E53" s="13"/>
      <c r="F53" s="13"/>
      <c r="G53" s="80" t="str">
        <f t="shared" si="15"/>
        <v> </v>
      </c>
      <c r="H53" s="13"/>
      <c r="I53" s="13" t="str">
        <f t="shared" si="16"/>
        <v> </v>
      </c>
      <c r="J53" s="47"/>
      <c r="K53" s="68">
        <f t="shared" si="17"/>
        <v>0.625</v>
      </c>
      <c r="L53" s="68">
        <f t="shared" si="17"/>
        <v>0.79</v>
      </c>
      <c r="M53" s="97"/>
    </row>
    <row r="54" spans="1:13" s="2" customFormat="1" ht="15" customHeight="1" hidden="1">
      <c r="A54" s="10"/>
      <c r="B54" s="46"/>
      <c r="C54" s="64"/>
      <c r="D54" s="65"/>
      <c r="E54" s="65"/>
      <c r="F54" s="65"/>
      <c r="G54" s="85" t="str">
        <f t="shared" si="15"/>
        <v> </v>
      </c>
      <c r="H54" s="65"/>
      <c r="I54" s="65" t="str">
        <f t="shared" si="16"/>
        <v> </v>
      </c>
      <c r="J54" s="48"/>
      <c r="K54" s="68">
        <f t="shared" si="17"/>
        <v>0.625</v>
      </c>
      <c r="L54" s="68">
        <f t="shared" si="17"/>
        <v>0.79</v>
      </c>
      <c r="M54" s="97"/>
    </row>
    <row r="55" spans="1:13" s="2" customFormat="1" ht="15" customHeight="1" hidden="1">
      <c r="A55" s="9"/>
      <c r="B55" s="49"/>
      <c r="C55" s="50" t="s">
        <v>39</v>
      </c>
      <c r="D55" s="51">
        <f>SUM(D52:D54)</f>
        <v>0</v>
      </c>
      <c r="E55" s="51">
        <f>SUM(E52:E54)</f>
        <v>0</v>
      </c>
      <c r="F55" s="52">
        <f>SUM(F52:F54)</f>
        <v>0</v>
      </c>
      <c r="G55" s="82" t="str">
        <f t="shared" si="15"/>
        <v> </v>
      </c>
      <c r="H55" s="52">
        <f>MAX(H52:H54)</f>
        <v>0</v>
      </c>
      <c r="I55" s="53" t="str">
        <f t="shared" si="16"/>
        <v> </v>
      </c>
      <c r="J55" s="54"/>
      <c r="K55" s="68">
        <f t="shared" si="17"/>
        <v>0.625</v>
      </c>
      <c r="L55" s="68">
        <f t="shared" si="17"/>
        <v>0.79</v>
      </c>
      <c r="M55" s="97"/>
    </row>
    <row r="56" spans="1:13" s="2" customFormat="1" ht="15" customHeight="1" hidden="1">
      <c r="A56" s="121" t="s">
        <v>29</v>
      </c>
      <c r="B56" s="122"/>
      <c r="C56" s="66"/>
      <c r="D56" s="36"/>
      <c r="E56" s="36"/>
      <c r="F56" s="36"/>
      <c r="G56" s="83" t="str">
        <f t="shared" si="15"/>
        <v> </v>
      </c>
      <c r="H56" s="36"/>
      <c r="I56" s="36" t="str">
        <f t="shared" si="16"/>
        <v> </v>
      </c>
      <c r="J56" s="55"/>
      <c r="K56" s="68">
        <f t="shared" si="17"/>
        <v>0.625</v>
      </c>
      <c r="L56" s="68">
        <f t="shared" si="17"/>
        <v>0.79</v>
      </c>
      <c r="M56" s="97"/>
    </row>
    <row r="57" spans="1:13" s="2" customFormat="1" ht="15" customHeight="1" hidden="1">
      <c r="A57" s="8"/>
      <c r="B57" s="56"/>
      <c r="C57" s="57" t="s">
        <v>5</v>
      </c>
      <c r="D57" s="58">
        <f>SUM(D55:D56)</f>
        <v>0</v>
      </c>
      <c r="E57" s="58">
        <f>SUM(E55:E56)</f>
        <v>0</v>
      </c>
      <c r="F57" s="58">
        <f>SUM(F55:F56)</f>
        <v>0</v>
      </c>
      <c r="G57" s="84" t="str">
        <f t="shared" si="15"/>
        <v> </v>
      </c>
      <c r="H57" s="58">
        <f>MAX(H55:H56)</f>
        <v>0</v>
      </c>
      <c r="I57" s="59" t="str">
        <f t="shared" si="16"/>
        <v> </v>
      </c>
      <c r="J57" s="60"/>
      <c r="K57" s="68">
        <f t="shared" si="17"/>
        <v>0.625</v>
      </c>
      <c r="L57" s="68">
        <f t="shared" si="17"/>
        <v>0.79</v>
      </c>
      <c r="M57" s="97"/>
    </row>
    <row r="58" spans="1:13" ht="3" customHeight="1">
      <c r="A58" s="6"/>
      <c r="C58" s="3"/>
      <c r="D58" s="3"/>
      <c r="E58" s="3"/>
      <c r="F58" s="3"/>
      <c r="G58" s="4"/>
      <c r="I58" s="3"/>
      <c r="J58" s="7"/>
      <c r="M58" s="98"/>
    </row>
    <row r="59" spans="1:13" s="20" customFormat="1" ht="18.75">
      <c r="A59" s="108" t="s">
        <v>18</v>
      </c>
      <c r="B59" s="109"/>
      <c r="C59" s="109"/>
      <c r="D59" s="109"/>
      <c r="E59" s="109"/>
      <c r="F59" s="109"/>
      <c r="G59" s="109"/>
      <c r="H59" s="109"/>
      <c r="I59" s="109"/>
      <c r="J59" s="109"/>
      <c r="K59" s="72"/>
      <c r="L59" s="72"/>
      <c r="M59" s="99"/>
    </row>
    <row r="60" spans="1:14" s="25" customFormat="1" ht="15.75" customHeight="1">
      <c r="A60" s="22" t="s">
        <v>6</v>
      </c>
      <c r="B60" s="26" t="s">
        <v>8</v>
      </c>
      <c r="C60" s="24" t="s">
        <v>7</v>
      </c>
      <c r="D60" s="23" t="s">
        <v>0</v>
      </c>
      <c r="E60" s="23" t="s">
        <v>1</v>
      </c>
      <c r="F60" s="23" t="s">
        <v>2</v>
      </c>
      <c r="G60" s="23" t="s">
        <v>3</v>
      </c>
      <c r="H60" s="23" t="s">
        <v>9</v>
      </c>
      <c r="I60" s="23" t="s">
        <v>19</v>
      </c>
      <c r="J60" s="23" t="s">
        <v>4</v>
      </c>
      <c r="K60" s="104"/>
      <c r="L60" s="105"/>
      <c r="M60" s="106" t="s">
        <v>40</v>
      </c>
      <c r="N60" s="106"/>
    </row>
    <row r="61" spans="1:14" s="2" customFormat="1" ht="15" customHeight="1">
      <c r="A61" s="27" t="s">
        <v>53</v>
      </c>
      <c r="B61" s="16">
        <v>4267</v>
      </c>
      <c r="C61" s="29" t="s">
        <v>49</v>
      </c>
      <c r="D61" s="12">
        <v>5</v>
      </c>
      <c r="E61" s="12">
        <v>102</v>
      </c>
      <c r="F61" s="12">
        <v>128</v>
      </c>
      <c r="G61" s="87">
        <v>0.796</v>
      </c>
      <c r="H61" s="16">
        <v>4</v>
      </c>
      <c r="I61" s="12" t="s">
        <v>56</v>
      </c>
      <c r="J61" s="14">
        <v>1</v>
      </c>
      <c r="K61" s="73"/>
      <c r="L61" s="73"/>
      <c r="M61" s="40" t="s">
        <v>24</v>
      </c>
      <c r="N61" s="40"/>
    </row>
    <row r="62" spans="1:14" s="2" customFormat="1" ht="15" customHeight="1">
      <c r="A62" s="28" t="s">
        <v>50</v>
      </c>
      <c r="B62" s="17">
        <v>7874</v>
      </c>
      <c r="C62" s="30" t="s">
        <v>49</v>
      </c>
      <c r="D62" s="13">
        <v>4</v>
      </c>
      <c r="E62" s="13">
        <v>100</v>
      </c>
      <c r="F62" s="13">
        <v>105</v>
      </c>
      <c r="G62" s="88">
        <v>0.952</v>
      </c>
      <c r="H62" s="17">
        <v>7</v>
      </c>
      <c r="I62" s="13" t="s">
        <v>56</v>
      </c>
      <c r="J62" s="15">
        <v>2</v>
      </c>
      <c r="K62" s="73"/>
      <c r="L62" s="73"/>
      <c r="M62" s="40" t="s">
        <v>25</v>
      </c>
      <c r="N62" s="40"/>
    </row>
    <row r="63" spans="1:14" s="2" customFormat="1" ht="15" customHeight="1">
      <c r="A63" s="28" t="s">
        <v>51</v>
      </c>
      <c r="B63" s="17">
        <v>9257</v>
      </c>
      <c r="C63" s="30" t="s">
        <v>49</v>
      </c>
      <c r="D63" s="13">
        <v>0</v>
      </c>
      <c r="E63" s="13">
        <v>82</v>
      </c>
      <c r="F63" s="13">
        <v>116</v>
      </c>
      <c r="G63" s="88">
        <v>0.706</v>
      </c>
      <c r="H63" s="17">
        <v>6</v>
      </c>
      <c r="I63" s="13" t="s">
        <v>54</v>
      </c>
      <c r="J63" s="15">
        <v>3</v>
      </c>
      <c r="K63" s="73"/>
      <c r="L63" s="73"/>
      <c r="M63" s="40" t="s">
        <v>26</v>
      </c>
      <c r="N63" s="40"/>
    </row>
    <row r="64" spans="1:14" s="2" customFormat="1" ht="15" customHeight="1">
      <c r="A64" s="90" t="s">
        <v>44</v>
      </c>
      <c r="B64" s="91">
        <v>8883</v>
      </c>
      <c r="C64" s="92" t="s">
        <v>49</v>
      </c>
      <c r="D64" s="93">
        <v>3</v>
      </c>
      <c r="E64" s="93">
        <v>86</v>
      </c>
      <c r="F64" s="93">
        <v>151</v>
      </c>
      <c r="G64" s="94">
        <v>0.569</v>
      </c>
      <c r="H64" s="91">
        <v>5</v>
      </c>
      <c r="I64" s="93" t="s">
        <v>55</v>
      </c>
      <c r="J64" s="95">
        <v>4</v>
      </c>
      <c r="K64" s="73"/>
      <c r="L64" s="73"/>
      <c r="M64" s="40" t="s">
        <v>24</v>
      </c>
      <c r="N64" s="40"/>
    </row>
    <row r="65" spans="1:14" s="2" customFormat="1" ht="14.25" customHeight="1" hidden="1">
      <c r="A65" s="33">
        <v>0</v>
      </c>
      <c r="B65" s="34">
        <v>0</v>
      </c>
      <c r="C65" s="35">
        <v>0</v>
      </c>
      <c r="D65" s="36">
        <v>0</v>
      </c>
      <c r="E65" s="36">
        <v>0</v>
      </c>
      <c r="F65" s="36">
        <v>0</v>
      </c>
      <c r="G65" s="89" t="s">
        <v>40</v>
      </c>
      <c r="H65" s="34">
        <v>0</v>
      </c>
      <c r="I65" s="36" t="s">
        <v>40</v>
      </c>
      <c r="J65" s="38">
        <v>0</v>
      </c>
      <c r="K65" s="73"/>
      <c r="L65" s="73"/>
      <c r="M65" s="40" t="s">
        <v>27</v>
      </c>
      <c r="N65" s="40"/>
    </row>
    <row r="66" spans="1:14" s="2" customFormat="1" ht="14.25" customHeight="1" hidden="1">
      <c r="A66" s="33">
        <v>0</v>
      </c>
      <c r="B66" s="34">
        <v>0</v>
      </c>
      <c r="C66" s="35">
        <v>0</v>
      </c>
      <c r="D66" s="36">
        <v>0</v>
      </c>
      <c r="E66" s="36">
        <v>0</v>
      </c>
      <c r="F66" s="36">
        <v>0</v>
      </c>
      <c r="G66" s="37" t="s">
        <v>40</v>
      </c>
      <c r="H66" s="34">
        <v>0</v>
      </c>
      <c r="I66" s="36" t="s">
        <v>40</v>
      </c>
      <c r="J66" s="38">
        <v>0</v>
      </c>
      <c r="K66" s="73"/>
      <c r="L66" s="73"/>
      <c r="M66" s="40" t="s">
        <v>28</v>
      </c>
      <c r="N66" s="40"/>
    </row>
    <row r="67" spans="1:14" s="18" customFormat="1" ht="15">
      <c r="A67" s="110" t="s">
        <v>22</v>
      </c>
      <c r="B67" s="110"/>
      <c r="C67" s="111" t="s">
        <v>57</v>
      </c>
      <c r="D67" s="111"/>
      <c r="E67" s="111"/>
      <c r="F67" s="111"/>
      <c r="G67" s="111"/>
      <c r="H67" s="111"/>
      <c r="I67" s="111"/>
      <c r="J67" s="111"/>
      <c r="K67" s="73"/>
      <c r="L67" s="69"/>
      <c r="M67" s="40" t="s">
        <v>27</v>
      </c>
      <c r="N67" s="39"/>
    </row>
    <row r="68" spans="11:14" s="18" customFormat="1" ht="1.5" customHeight="1">
      <c r="K68" s="69"/>
      <c r="L68" s="69"/>
      <c r="M68" s="39"/>
      <c r="N68" s="39"/>
    </row>
    <row r="69" spans="1:14" s="18" customFormat="1" ht="12.75">
      <c r="A69" s="102" t="s">
        <v>48</v>
      </c>
      <c r="B69" s="103"/>
      <c r="C69" s="103"/>
      <c r="D69" s="103"/>
      <c r="E69" s="103"/>
      <c r="F69" s="103"/>
      <c r="G69" s="103"/>
      <c r="H69" s="103"/>
      <c r="I69" s="103"/>
      <c r="J69" s="103"/>
      <c r="K69" s="73"/>
      <c r="L69" s="69"/>
      <c r="M69" s="40" t="s">
        <v>28</v>
      </c>
      <c r="N69" s="39"/>
    </row>
    <row r="70" spans="1:12" s="18" customFormat="1" ht="12.75">
      <c r="A70" s="102" t="s">
        <v>58</v>
      </c>
      <c r="B70" s="103"/>
      <c r="C70" s="103"/>
      <c r="D70" s="103"/>
      <c r="E70" s="103"/>
      <c r="F70" s="103"/>
      <c r="G70" s="103"/>
      <c r="H70" s="103"/>
      <c r="I70" s="103"/>
      <c r="J70" s="103"/>
      <c r="K70" s="69"/>
      <c r="L70" s="69"/>
    </row>
    <row r="71" spans="11:12" s="18" customFormat="1" ht="2.25" customHeight="1">
      <c r="K71" s="69"/>
      <c r="L71" s="69"/>
    </row>
    <row r="72" spans="1:12" s="18" customFormat="1" ht="18.75" customHeight="1">
      <c r="A72" s="107" t="s">
        <v>45</v>
      </c>
      <c r="B72" s="107"/>
      <c r="C72" s="107"/>
      <c r="D72" s="107"/>
      <c r="E72" s="107"/>
      <c r="F72" s="107"/>
      <c r="G72" s="107"/>
      <c r="H72" s="107"/>
      <c r="I72" s="107"/>
      <c r="J72" s="107"/>
      <c r="K72" s="69"/>
      <c r="L72" s="69"/>
    </row>
    <row r="73" spans="11:12" s="18" customFormat="1" ht="12">
      <c r="K73" s="69"/>
      <c r="L73" s="69"/>
    </row>
    <row r="74" spans="11:12" s="18" customFormat="1" ht="45.75" customHeight="1">
      <c r="K74" s="69"/>
      <c r="L74" s="69"/>
    </row>
    <row r="76" spans="1:12" s="2" customFormat="1" ht="11.25">
      <c r="A76" s="2" t="str">
        <f>A17</f>
        <v>Thomas Peter</v>
      </c>
      <c r="B76" s="2">
        <f>B22</f>
        <v>4267</v>
      </c>
      <c r="C76" s="2" t="str">
        <f>A18</f>
        <v>Koninklijke Brugse BC</v>
      </c>
      <c r="D76" s="5">
        <f aca="true" t="shared" si="18" ref="D76:J76">D22</f>
        <v>5</v>
      </c>
      <c r="E76" s="5">
        <f t="shared" si="18"/>
        <v>102</v>
      </c>
      <c r="F76" s="5">
        <f t="shared" si="18"/>
        <v>128</v>
      </c>
      <c r="G76" s="86">
        <f t="shared" si="18"/>
        <v>0.796</v>
      </c>
      <c r="H76" s="2">
        <f t="shared" si="18"/>
        <v>4</v>
      </c>
      <c r="I76" s="5" t="str">
        <f t="shared" si="18"/>
        <v>PR</v>
      </c>
      <c r="J76" s="5">
        <f t="shared" si="18"/>
        <v>1</v>
      </c>
      <c r="K76" s="73"/>
      <c r="L76" s="73"/>
    </row>
    <row r="77" spans="1:12" s="2" customFormat="1" ht="11.25">
      <c r="A77" s="2" t="str">
        <f>A24</f>
        <v>Vanpraet Bart</v>
      </c>
      <c r="B77" s="2">
        <f>B29</f>
        <v>8883</v>
      </c>
      <c r="C77" s="2" t="str">
        <f>A25</f>
        <v>Koninklijke Brugse BC</v>
      </c>
      <c r="D77" s="5">
        <f aca="true" t="shared" si="19" ref="D77:J77">D29</f>
        <v>3</v>
      </c>
      <c r="E77" s="5">
        <f t="shared" si="19"/>
        <v>86</v>
      </c>
      <c r="F77" s="5">
        <f t="shared" si="19"/>
        <v>151</v>
      </c>
      <c r="G77" s="86">
        <f t="shared" si="19"/>
        <v>0.569</v>
      </c>
      <c r="H77" s="2">
        <f t="shared" si="19"/>
        <v>5</v>
      </c>
      <c r="I77" s="5" t="str">
        <f t="shared" si="19"/>
        <v>OG</v>
      </c>
      <c r="J77" s="5">
        <f t="shared" si="19"/>
        <v>4</v>
      </c>
      <c r="K77" s="73"/>
      <c r="L77" s="73"/>
    </row>
    <row r="78" spans="1:12" s="2" customFormat="1" ht="11.25">
      <c r="A78" s="2" t="str">
        <f>A31</f>
        <v>Meersman Christiaan</v>
      </c>
      <c r="B78" s="2">
        <f>B36</f>
        <v>7874</v>
      </c>
      <c r="C78" s="2" t="str">
        <f>A32</f>
        <v>Koninklijke Brugse BC</v>
      </c>
      <c r="D78" s="5">
        <f aca="true" t="shared" si="20" ref="D78:J78">D36</f>
        <v>4</v>
      </c>
      <c r="E78" s="5">
        <f t="shared" si="20"/>
        <v>100</v>
      </c>
      <c r="F78" s="5">
        <f t="shared" si="20"/>
        <v>105</v>
      </c>
      <c r="G78" s="86">
        <f t="shared" si="20"/>
        <v>0.952</v>
      </c>
      <c r="H78" s="2">
        <f t="shared" si="20"/>
        <v>7</v>
      </c>
      <c r="I78" s="5" t="str">
        <f t="shared" si="20"/>
        <v>PR</v>
      </c>
      <c r="J78" s="5">
        <f t="shared" si="20"/>
        <v>2</v>
      </c>
      <c r="K78" s="73"/>
      <c r="L78" s="73"/>
    </row>
    <row r="79" spans="1:12" s="2" customFormat="1" ht="11.25">
      <c r="A79" s="2" t="str">
        <f>A38</f>
        <v>Mus Hendrik</v>
      </c>
      <c r="B79" s="2">
        <f>B43</f>
        <v>9257</v>
      </c>
      <c r="C79" s="2" t="str">
        <f>A39</f>
        <v>Koninklijke Brugse BC</v>
      </c>
      <c r="D79" s="5">
        <f aca="true" t="shared" si="21" ref="D79:J79">D43</f>
        <v>0</v>
      </c>
      <c r="E79" s="5">
        <f t="shared" si="21"/>
        <v>82</v>
      </c>
      <c r="F79" s="5">
        <f t="shared" si="21"/>
        <v>116</v>
      </c>
      <c r="G79" s="86">
        <f t="shared" si="21"/>
        <v>0.706</v>
      </c>
      <c r="H79" s="2">
        <f t="shared" si="21"/>
        <v>6</v>
      </c>
      <c r="I79" s="5" t="str">
        <f t="shared" si="21"/>
        <v>MG</v>
      </c>
      <c r="J79" s="5">
        <f t="shared" si="21"/>
        <v>3</v>
      </c>
      <c r="K79" s="73"/>
      <c r="L79" s="73"/>
    </row>
    <row r="80" spans="1:12" s="2" customFormat="1" ht="11.25">
      <c r="A80" s="2">
        <f>A45</f>
        <v>0</v>
      </c>
      <c r="B80" s="2">
        <f>B50</f>
        <v>0</v>
      </c>
      <c r="C80" s="2">
        <f>A46</f>
        <v>0</v>
      </c>
      <c r="D80" s="5">
        <f aca="true" t="shared" si="22" ref="D80:J80">D50</f>
        <v>0</v>
      </c>
      <c r="E80" s="5">
        <f t="shared" si="22"/>
        <v>0</v>
      </c>
      <c r="F80" s="5">
        <f t="shared" si="22"/>
        <v>0</v>
      </c>
      <c r="G80" s="86" t="str">
        <f t="shared" si="22"/>
        <v> </v>
      </c>
      <c r="H80" s="2">
        <f t="shared" si="22"/>
        <v>0</v>
      </c>
      <c r="I80" s="5" t="str">
        <f t="shared" si="22"/>
        <v> </v>
      </c>
      <c r="J80" s="5">
        <f t="shared" si="22"/>
        <v>0</v>
      </c>
      <c r="K80" s="73"/>
      <c r="L80" s="73"/>
    </row>
    <row r="81" spans="1:12" s="2" customFormat="1" ht="11.25">
      <c r="A81" s="2">
        <f>A52</f>
        <v>0</v>
      </c>
      <c r="B81" s="2">
        <f>B57</f>
        <v>0</v>
      </c>
      <c r="C81" s="2">
        <f>A53</f>
        <v>0</v>
      </c>
      <c r="D81" s="5">
        <f aca="true" t="shared" si="23" ref="D81:J81">D57</f>
        <v>0</v>
      </c>
      <c r="E81" s="5">
        <f t="shared" si="23"/>
        <v>0</v>
      </c>
      <c r="F81" s="5">
        <f t="shared" si="23"/>
        <v>0</v>
      </c>
      <c r="G81" s="86" t="str">
        <f t="shared" si="23"/>
        <v> </v>
      </c>
      <c r="H81" s="2">
        <f t="shared" si="23"/>
        <v>0</v>
      </c>
      <c r="I81" s="5" t="str">
        <f t="shared" si="23"/>
        <v> </v>
      </c>
      <c r="J81" s="5">
        <f t="shared" si="23"/>
        <v>0</v>
      </c>
      <c r="K81" s="73"/>
      <c r="L81" s="73"/>
    </row>
  </sheetData>
  <sheetProtection/>
  <mergeCells count="20">
    <mergeCell ref="A2:J3"/>
    <mergeCell ref="A4:J5"/>
    <mergeCell ref="A6:J6"/>
    <mergeCell ref="A7:J8"/>
    <mergeCell ref="A56:B56"/>
    <mergeCell ref="B12:C12"/>
    <mergeCell ref="H12:I12"/>
    <mergeCell ref="B13:C13"/>
    <mergeCell ref="B10:D10"/>
    <mergeCell ref="F10:G10"/>
    <mergeCell ref="B11:C11"/>
    <mergeCell ref="H11:I11"/>
    <mergeCell ref="A70:J70"/>
    <mergeCell ref="K60:L60"/>
    <mergeCell ref="M60:N60"/>
    <mergeCell ref="A72:J72"/>
    <mergeCell ref="A59:J59"/>
    <mergeCell ref="A67:B67"/>
    <mergeCell ref="C67:J67"/>
    <mergeCell ref="A69:J69"/>
  </mergeCells>
  <printOptions/>
  <pageMargins left="0.5905511811023623" right="0.3937007874015748" top="0.07874015748031496" bottom="0.1968503937007874" header="0.11811023622047245" footer="0.472440944881889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De Cuyper</dc:creator>
  <cp:keywords/>
  <dc:description/>
  <cp:lastModifiedBy>HP</cp:lastModifiedBy>
  <cp:lastPrinted>2024-02-15T22:17:25Z</cp:lastPrinted>
  <dcterms:created xsi:type="dcterms:W3CDTF">1998-08-15T18:02:03Z</dcterms:created>
  <dcterms:modified xsi:type="dcterms:W3CDTF">2024-02-19T20:19:22Z</dcterms:modified>
  <cp:category/>
  <cp:version/>
  <cp:contentType/>
  <cp:contentStatus/>
</cp:coreProperties>
</file>