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<sst xmlns="http://schemas.openxmlformats.org/spreadsheetml/2006/main" count="59" uniqueCount="30">
  <si>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</si>
  <si>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</si>
  <si>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</si>
  <si>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</si>
  <si>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</si>
  <si>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</si>
  <si>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</si>
  <si>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Lokaal:</t>
  </si>
  <si>
    <t>OOSTENDSE B.A.</t>
  </si>
  <si>
    <t xml:space="preserve">District : </t>
  </si>
  <si>
    <t>BRUGGE - ZEEKUST</t>
  </si>
  <si>
    <t xml:space="preserve">VZW/ASBL – Zetel/Siège : 3000 LEUVEN,Martelarenplein 1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</si>
  <si>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</si>
  <si>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</si>
  <si>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</si>
  <si>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</si>
  <si>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</si>
  <si>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</si>
  <si>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</si>
  <si>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</si>
  <si>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2° Kl</t>
  </si>
  <si>
    <t>Totaal</t>
  </si>
  <si>
    <t>MG</t>
  </si>
  <si>
    <t>OG</t>
  </si>
  <si>
    <t>GEWESTELIJKE FINALE :</t>
  </si>
  <si>
    <t>DISTRICT : WAASLAND</t>
  </si>
  <si>
    <t>28/29.04.2018</t>
  </si>
  <si>
    <t>VAN BOGAERT,Marc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</si>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</sst>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theme="0" tint="-0.349979996681213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164" fontId="0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64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164" fontId="26" fillId="3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5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0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Uitslagen%20districtfinales_2017_18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</row>
        <row r="742">
          <cell r="A742">
            <v>717</v>
          </cell>
          <cell r="D742">
            <v>584</v>
          </cell>
        </row>
        <row r="744">
          <cell r="A744" t="str">
            <v>Clubs</v>
          </cell>
          <cell r="B744">
            <v>34</v>
          </cell>
          <cell r="D744" t="str">
            <v>Senior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zoomScalePageLayoutView="0" workbookViewId="0" topLeftCell="A1">
      <selection activeCell="G29" sqref="G29"/>
    </sheetView>
  </sheetViews>
  <sheetFormatPr defaultColWidth="9.140625" defaultRowHeight="12.75"/>
  <cols>
    <col min="1" max="1" width="9.57421875" style="0" customWidth="1"/>
    <col min="2" max="2" width="3.140625" style="2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43185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12" customHeight="1">
      <c r="B5" s="24" t="s">
        <v>11</v>
      </c>
    </row>
    <row r="6" ht="5.25" customHeight="1"/>
    <row r="7" spans="1:12" ht="12.75">
      <c r="A7" s="27" t="s">
        <v>12</v>
      </c>
      <c r="B7" s="28" t="str">
        <f>VLOOKUP(L7,'[1]LEDEN'!A:D,2,FALSE)</f>
        <v>VAN BOGAERT Marc</v>
      </c>
      <c r="C7" s="27"/>
      <c r="D7" s="27"/>
      <c r="E7" s="27"/>
      <c r="F7" s="27" t="s">
        <v>13</v>
      </c>
      <c r="G7" s="29" t="str">
        <f>VLOOKUP(L7,'[1]LEDEN'!A:D,3,FALSE)</f>
        <v>OBA</v>
      </c>
      <c r="H7" s="29"/>
      <c r="I7" s="27"/>
      <c r="J7" s="30"/>
      <c r="K7" s="27"/>
      <c r="L7" s="31">
        <v>9989</v>
      </c>
    </row>
    <row r="8" ht="6" customHeight="1"/>
    <row r="9" spans="6:12" ht="12.75">
      <c r="F9" s="32" t="s">
        <v>14</v>
      </c>
      <c r="G9" s="33" t="s">
        <v>15</v>
      </c>
      <c r="H9" s="33">
        <v>2.3</v>
      </c>
      <c r="I9" s="34" t="s">
        <v>16</v>
      </c>
      <c r="J9" s="35" t="s">
        <v>17</v>
      </c>
      <c r="K9" s="33" t="s">
        <v>18</v>
      </c>
      <c r="L9" s="33" t="s">
        <v>19</v>
      </c>
    </row>
    <row r="10" spans="2:14" ht="15" customHeight="1">
      <c r="B10" s="36">
        <v>1</v>
      </c>
      <c r="C10" s="37" t="str">
        <f>VLOOKUP(N10,'[1]LEDEN'!A:D,2,FALSE)</f>
        <v>DELAERE Marc</v>
      </c>
      <c r="D10" s="38"/>
      <c r="E10" s="38"/>
      <c r="F10" s="36">
        <v>2</v>
      </c>
      <c r="G10" s="36"/>
      <c r="H10" s="36">
        <v>27</v>
      </c>
      <c r="I10" s="36">
        <v>55</v>
      </c>
      <c r="J10" s="39">
        <f>ROUNDDOWN(H10/I10,3)</f>
        <v>0.49</v>
      </c>
      <c r="K10" s="36">
        <v>4</v>
      </c>
      <c r="L10" s="40"/>
      <c r="N10">
        <v>6399</v>
      </c>
    </row>
    <row r="11" spans="2:14" ht="15" customHeight="1">
      <c r="B11" s="36">
        <v>2</v>
      </c>
      <c r="C11" s="37" t="str">
        <f>VLOOKUP(N11,'[1]LEDEN'!A:D,2,FALSE)</f>
        <v>DELANGHE Lievin</v>
      </c>
      <c r="D11" s="38"/>
      <c r="E11" s="38"/>
      <c r="F11" s="36">
        <v>2</v>
      </c>
      <c r="G11" s="36"/>
      <c r="H11" s="36">
        <v>27</v>
      </c>
      <c r="I11" s="36">
        <v>32</v>
      </c>
      <c r="J11" s="39">
        <f>ROUNDDOWN(H11/I11,3)</f>
        <v>0.843</v>
      </c>
      <c r="K11" s="36">
        <v>4</v>
      </c>
      <c r="L11" s="41">
        <v>1</v>
      </c>
      <c r="N11">
        <v>5682</v>
      </c>
    </row>
    <row r="12" spans="2:14" ht="15" customHeight="1">
      <c r="B12" s="36">
        <v>3</v>
      </c>
      <c r="C12" s="37" t="str">
        <f>VLOOKUP(N12,'[1]LEDEN'!A:D,2,FALSE)</f>
        <v>HAEGHEBAERT Eric</v>
      </c>
      <c r="D12" s="38"/>
      <c r="E12" s="38"/>
      <c r="F12" s="36">
        <v>2</v>
      </c>
      <c r="G12" s="36"/>
      <c r="H12" s="36">
        <v>27</v>
      </c>
      <c r="I12" s="36">
        <v>41</v>
      </c>
      <c r="J12" s="39">
        <f>ROUNDDOWN(H12/I12,3)</f>
        <v>0.658</v>
      </c>
      <c r="K12" s="36">
        <v>4</v>
      </c>
      <c r="L12" s="41"/>
      <c r="N12">
        <v>4122</v>
      </c>
    </row>
    <row r="13" spans="2:12" ht="15" customHeight="1" hidden="1">
      <c r="B13" s="36">
        <v>4</v>
      </c>
      <c r="C13" s="37" t="e">
        <f>VLOOKUP(N13,'[1]LEDEN'!A:D,2,FALSE)</f>
        <v>#N/A</v>
      </c>
      <c r="D13" s="38"/>
      <c r="E13" s="38"/>
      <c r="F13" s="36"/>
      <c r="G13" s="36"/>
      <c r="H13" s="36">
        <f>G13/8*7</f>
        <v>0</v>
      </c>
      <c r="I13" s="36"/>
      <c r="J13" s="39" t="e">
        <f>ROUNDDOWN(H13/I13,2)</f>
        <v>#DIV/0!</v>
      </c>
      <c r="K13" s="36"/>
      <c r="L13" s="41"/>
    </row>
    <row r="14" spans="1:13" ht="15" customHeight="1">
      <c r="A14" s="42"/>
      <c r="B14" s="43"/>
      <c r="C14" s="44" t="s">
        <v>20</v>
      </c>
      <c r="D14" s="42"/>
      <c r="E14" s="42" t="s">
        <v>21</v>
      </c>
      <c r="F14" s="45">
        <f>SUM(F10:F13)</f>
        <v>6</v>
      </c>
      <c r="G14" s="45">
        <f>SUM(G10:G13)</f>
        <v>0</v>
      </c>
      <c r="H14" s="45">
        <f>SUM(H10:H13)</f>
        <v>81</v>
      </c>
      <c r="I14" s="45">
        <f>SUM(I10:I13)</f>
        <v>128</v>
      </c>
      <c r="J14" s="46">
        <f>ROUNDDOWN(H14/I14,3)</f>
        <v>0.632</v>
      </c>
      <c r="K14" s="45">
        <f>MAX(K10:K13)</f>
        <v>4</v>
      </c>
      <c r="L14" s="47"/>
      <c r="M14" s="48"/>
    </row>
    <row r="15" spans="1:12" ht="8.25" customHeight="1" thickBot="1">
      <c r="A15" s="49"/>
      <c r="B15" s="50"/>
      <c r="C15" s="49"/>
      <c r="D15" s="49"/>
      <c r="E15" s="49"/>
      <c r="F15" s="49"/>
      <c r="G15" s="49"/>
      <c r="H15" s="49"/>
      <c r="I15" s="49"/>
      <c r="J15" s="51"/>
      <c r="K15" s="49"/>
      <c r="L15" s="49"/>
    </row>
    <row r="16" ht="7.5" customHeight="1"/>
    <row r="17" spans="1:12" ht="12.75">
      <c r="A17" s="27" t="s">
        <v>12</v>
      </c>
      <c r="B17" s="28" t="str">
        <f>VLOOKUP(L17,'[1]LEDEN'!A:D,2,FALSE)</f>
        <v>HAEGHEBAERT Eric</v>
      </c>
      <c r="C17" s="27"/>
      <c r="D17" s="27"/>
      <c r="E17" s="27"/>
      <c r="F17" s="27" t="s">
        <v>13</v>
      </c>
      <c r="G17" s="29" t="str">
        <f>VLOOKUP(L17,'[1]LEDEN'!A:D,3,FALSE)</f>
        <v>OS</v>
      </c>
      <c r="H17" s="29"/>
      <c r="I17" s="27"/>
      <c r="J17" s="30"/>
      <c r="K17" s="27"/>
      <c r="L17" s="31">
        <v>4122</v>
      </c>
    </row>
    <row r="18" ht="6" customHeight="1"/>
    <row r="19" spans="6:12" ht="12.75">
      <c r="F19" s="32" t="s">
        <v>14</v>
      </c>
      <c r="G19" s="33" t="s">
        <v>15</v>
      </c>
      <c r="H19" s="33">
        <v>2.3</v>
      </c>
      <c r="I19" s="34" t="s">
        <v>16</v>
      </c>
      <c r="J19" s="35" t="s">
        <v>17</v>
      </c>
      <c r="K19" s="33" t="s">
        <v>18</v>
      </c>
      <c r="L19" s="33" t="s">
        <v>19</v>
      </c>
    </row>
    <row r="20" spans="2:14" ht="15" customHeight="1">
      <c r="B20" s="36">
        <v>1</v>
      </c>
      <c r="C20" s="37" t="str">
        <f>VLOOKUP(N20,'[1]LEDEN'!A:D,2,FALSE)</f>
        <v>DELANGHE Lievin</v>
      </c>
      <c r="D20" s="38"/>
      <c r="E20" s="38"/>
      <c r="F20" s="36">
        <v>2</v>
      </c>
      <c r="G20" s="36"/>
      <c r="H20" s="36">
        <v>27</v>
      </c>
      <c r="I20" s="36">
        <v>49</v>
      </c>
      <c r="J20" s="39">
        <f>ROUNDDOWN(H20/I20,3)</f>
        <v>0.551</v>
      </c>
      <c r="K20" s="36">
        <v>3</v>
      </c>
      <c r="L20" s="40"/>
      <c r="N20">
        <v>5682</v>
      </c>
    </row>
    <row r="21" spans="2:14" ht="15" customHeight="1">
      <c r="B21" s="36">
        <v>2</v>
      </c>
      <c r="C21" s="37" t="str">
        <f>VLOOKUP(N21,'[1]LEDEN'!A:D,2,FALSE)</f>
        <v>DELAERE Marc</v>
      </c>
      <c r="D21" s="38"/>
      <c r="E21" s="38"/>
      <c r="F21" s="36">
        <v>2</v>
      </c>
      <c r="G21" s="36"/>
      <c r="H21" s="36">
        <v>27</v>
      </c>
      <c r="I21" s="36">
        <v>47</v>
      </c>
      <c r="J21" s="39">
        <f>ROUNDDOWN(H21/I21,3)</f>
        <v>0.574</v>
      </c>
      <c r="K21" s="36">
        <v>4</v>
      </c>
      <c r="L21" s="52">
        <v>2</v>
      </c>
      <c r="N21">
        <v>6399</v>
      </c>
    </row>
    <row r="22" spans="2:14" ht="15" customHeight="1">
      <c r="B22" s="36">
        <v>3</v>
      </c>
      <c r="C22" s="37" t="str">
        <f>VLOOKUP(N22,'[1]LEDEN'!A:D,2,FALSE)</f>
        <v>VAN BOGAERT Marc</v>
      </c>
      <c r="D22" s="38"/>
      <c r="E22" s="38"/>
      <c r="F22" s="36">
        <v>0</v>
      </c>
      <c r="G22" s="36"/>
      <c r="H22" s="36">
        <v>24</v>
      </c>
      <c r="I22" s="36">
        <v>41</v>
      </c>
      <c r="J22" s="39">
        <f>ROUNDDOWN(H22/I22,3)</f>
        <v>0.585</v>
      </c>
      <c r="K22" s="36">
        <v>5</v>
      </c>
      <c r="L22" s="52"/>
      <c r="N22">
        <v>9989</v>
      </c>
    </row>
    <row r="23" spans="1:12" ht="15" customHeight="1">
      <c r="A23" s="42"/>
      <c r="B23" s="43"/>
      <c r="C23" s="53" t="s">
        <v>22</v>
      </c>
      <c r="D23" s="42"/>
      <c r="E23" s="42" t="s">
        <v>21</v>
      </c>
      <c r="F23" s="45">
        <f>SUM(F20:F22)</f>
        <v>4</v>
      </c>
      <c r="G23" s="45">
        <f>SUM(G20:G22)</f>
        <v>0</v>
      </c>
      <c r="H23" s="45">
        <f>SUM(H20:H22)</f>
        <v>78</v>
      </c>
      <c r="I23" s="45">
        <f>SUM(I20:I22)</f>
        <v>137</v>
      </c>
      <c r="J23" s="46">
        <f>ROUNDDOWN(H23/I23,3)</f>
        <v>0.569</v>
      </c>
      <c r="K23" s="45">
        <f>MAX(K20:K22)</f>
        <v>5</v>
      </c>
      <c r="L23" s="47"/>
    </row>
    <row r="24" spans="1:12" ht="7.5" customHeight="1" thickBot="1">
      <c r="A24" s="49"/>
      <c r="B24" s="50"/>
      <c r="C24" s="49"/>
      <c r="D24" s="49"/>
      <c r="E24" s="49"/>
      <c r="F24" s="49"/>
      <c r="G24" s="49"/>
      <c r="H24" s="49"/>
      <c r="I24" s="49"/>
      <c r="J24" s="51"/>
      <c r="K24" s="49"/>
      <c r="L24" s="49"/>
    </row>
    <row r="25" ht="3.75" customHeight="1"/>
    <row r="26" spans="1:12" ht="12.75">
      <c r="A26" s="27" t="s">
        <v>12</v>
      </c>
      <c r="B26" s="28" t="str">
        <f>VLOOKUP(L26,'[1]LEDEN'!A:D,2,FALSE)</f>
        <v>DELANGHE Lievin</v>
      </c>
      <c r="C26" s="27"/>
      <c r="D26" s="27"/>
      <c r="E26" s="27"/>
      <c r="F26" s="27" t="s">
        <v>13</v>
      </c>
      <c r="G26" s="29" t="str">
        <f>VLOOKUP(L26,'[1]LEDEN'!A:D,3,FALSE)</f>
        <v>DK</v>
      </c>
      <c r="H26" s="29"/>
      <c r="I26" s="27"/>
      <c r="J26" s="30"/>
      <c r="K26" s="27"/>
      <c r="L26" s="31">
        <v>5682</v>
      </c>
    </row>
    <row r="27" ht="7.5" customHeight="1"/>
    <row r="28" spans="6:12" ht="12.75">
      <c r="F28" s="32" t="s">
        <v>14</v>
      </c>
      <c r="G28" s="33" t="s">
        <v>15</v>
      </c>
      <c r="H28" s="33">
        <v>2.3</v>
      </c>
      <c r="I28" s="34" t="s">
        <v>16</v>
      </c>
      <c r="J28" s="35" t="s">
        <v>17</v>
      </c>
      <c r="K28" s="33" t="s">
        <v>18</v>
      </c>
      <c r="L28" s="33" t="s">
        <v>19</v>
      </c>
    </row>
    <row r="29" spans="2:14" ht="15" customHeight="1">
      <c r="B29" s="36">
        <v>1</v>
      </c>
      <c r="C29" s="37" t="str">
        <f>VLOOKUP(N29,'[1]LEDEN'!A:D,2,FALSE)</f>
        <v>HAEGHEBAERT Eric</v>
      </c>
      <c r="D29" s="38"/>
      <c r="E29" s="38"/>
      <c r="F29" s="36">
        <v>0</v>
      </c>
      <c r="G29" s="36"/>
      <c r="H29" s="36">
        <v>25</v>
      </c>
      <c r="I29" s="36">
        <v>49</v>
      </c>
      <c r="J29" s="39">
        <f>ROUNDDOWN(H29/I29,3)</f>
        <v>0.51</v>
      </c>
      <c r="K29" s="36">
        <v>3</v>
      </c>
      <c r="L29" s="40"/>
      <c r="N29">
        <v>4122</v>
      </c>
    </row>
    <row r="30" spans="2:14" ht="15" customHeight="1">
      <c r="B30" s="36">
        <v>2</v>
      </c>
      <c r="C30" s="37" t="str">
        <f>VLOOKUP(N30,'[1]LEDEN'!A:D,2,FALSE)</f>
        <v>VAN BOGAERT Marc</v>
      </c>
      <c r="D30" s="38"/>
      <c r="E30" s="38"/>
      <c r="F30" s="36">
        <v>0</v>
      </c>
      <c r="G30" s="36"/>
      <c r="H30" s="36">
        <v>14</v>
      </c>
      <c r="I30" s="36">
        <v>32</v>
      </c>
      <c r="J30" s="39">
        <f>ROUNDDOWN(H30/I30,3)</f>
        <v>0.437</v>
      </c>
      <c r="K30" s="36">
        <v>2</v>
      </c>
      <c r="L30" s="52">
        <v>3</v>
      </c>
      <c r="N30">
        <v>9989</v>
      </c>
    </row>
    <row r="31" spans="2:14" ht="15" customHeight="1">
      <c r="B31" s="36">
        <v>3</v>
      </c>
      <c r="C31" s="37" t="str">
        <f>VLOOKUP(N31,'[1]LEDEN'!A:D,2,FALSE)</f>
        <v>DELAERE Marc</v>
      </c>
      <c r="D31" s="38"/>
      <c r="E31" s="38"/>
      <c r="F31" s="36">
        <v>2</v>
      </c>
      <c r="G31" s="36"/>
      <c r="H31" s="36">
        <v>27</v>
      </c>
      <c r="I31" s="36">
        <v>43</v>
      </c>
      <c r="J31" s="39">
        <f>ROUNDDOWN(H31/I31,2)</f>
        <v>0.62</v>
      </c>
      <c r="K31" s="36">
        <v>5</v>
      </c>
      <c r="L31" s="52"/>
      <c r="N31">
        <v>6399</v>
      </c>
    </row>
    <row r="32" spans="1:12" ht="15" customHeight="1">
      <c r="A32" s="42"/>
      <c r="B32" s="43"/>
      <c r="C32" s="53" t="s">
        <v>22</v>
      </c>
      <c r="D32" s="42"/>
      <c r="E32" s="42" t="s">
        <v>21</v>
      </c>
      <c r="F32" s="45">
        <f>SUM(F29:F31)</f>
        <v>2</v>
      </c>
      <c r="G32" s="45">
        <f>SUM(G29:G31)</f>
        <v>0</v>
      </c>
      <c r="H32" s="45">
        <f>SUM(H29:H31)</f>
        <v>66</v>
      </c>
      <c r="I32" s="45">
        <f>SUM(I29:I31)</f>
        <v>124</v>
      </c>
      <c r="J32" s="46">
        <f>ROUNDDOWN(H32/I32,3)</f>
        <v>0.532</v>
      </c>
      <c r="K32" s="45">
        <f>MAX(K29:K31)</f>
        <v>5</v>
      </c>
      <c r="L32" s="47"/>
    </row>
    <row r="33" spans="1:12" ht="6.75" customHeight="1" thickBot="1">
      <c r="A33" s="49"/>
      <c r="B33" s="50"/>
      <c r="C33" s="49"/>
      <c r="D33" s="49"/>
      <c r="E33" s="49"/>
      <c r="F33" s="49"/>
      <c r="G33" s="49"/>
      <c r="H33" s="49"/>
      <c r="I33" s="49"/>
      <c r="J33" s="51"/>
      <c r="K33" s="49"/>
      <c r="L33" s="49"/>
    </row>
    <row r="34" ht="6" customHeight="1"/>
    <row r="35" spans="1:12" ht="13.5" customHeight="1">
      <c r="A35" s="27" t="s">
        <v>12</v>
      </c>
      <c r="B35" s="28" t="str">
        <f>VLOOKUP(L35,'[1]LEDEN'!A:D,2,FALSE)</f>
        <v>DELAERE Marc</v>
      </c>
      <c r="C35" s="27"/>
      <c r="D35" s="27"/>
      <c r="E35" s="27"/>
      <c r="F35" s="27" t="s">
        <v>13</v>
      </c>
      <c r="G35" s="29" t="str">
        <f>VLOOKUP(L35,'[1]LEDEN'!A:D,3,FALSE)</f>
        <v>K.Br</v>
      </c>
      <c r="H35" s="29"/>
      <c r="I35" s="27"/>
      <c r="J35" s="30"/>
      <c r="K35" s="27"/>
      <c r="L35" s="31">
        <v>6399</v>
      </c>
    </row>
    <row r="37" spans="6:12" ht="12.75">
      <c r="F37" s="32" t="s">
        <v>14</v>
      </c>
      <c r="G37" s="33" t="s">
        <v>15</v>
      </c>
      <c r="H37" s="33">
        <v>2.3</v>
      </c>
      <c r="I37" s="34" t="s">
        <v>16</v>
      </c>
      <c r="J37" s="35" t="s">
        <v>17</v>
      </c>
      <c r="K37" s="33" t="s">
        <v>18</v>
      </c>
      <c r="L37" s="33" t="s">
        <v>19</v>
      </c>
    </row>
    <row r="38" spans="2:14" ht="15" customHeight="1">
      <c r="B38" s="36">
        <v>1</v>
      </c>
      <c r="C38" s="37" t="str">
        <f>VLOOKUP(N38,'[1]LEDEN'!A:D,2,FALSE)</f>
        <v>VAN BOGAERT Marc</v>
      </c>
      <c r="D38" s="38"/>
      <c r="E38" s="38"/>
      <c r="F38" s="36">
        <v>0</v>
      </c>
      <c r="G38" s="36"/>
      <c r="H38" s="36">
        <v>22</v>
      </c>
      <c r="I38" s="36">
        <v>55</v>
      </c>
      <c r="J38" s="39">
        <f>ROUNDDOWN(H38/I38,3)</f>
        <v>0.4</v>
      </c>
      <c r="K38" s="36">
        <v>4</v>
      </c>
      <c r="L38" s="40"/>
      <c r="N38">
        <v>9989</v>
      </c>
    </row>
    <row r="39" spans="2:14" ht="15" customHeight="1">
      <c r="B39" s="36">
        <v>2</v>
      </c>
      <c r="C39" s="37" t="str">
        <f>VLOOKUP(N39,'[1]LEDEN'!A:D,2,FALSE)</f>
        <v>HAEGHEBAERT Eric</v>
      </c>
      <c r="D39" s="38"/>
      <c r="E39" s="38"/>
      <c r="F39" s="36">
        <v>0</v>
      </c>
      <c r="G39" s="36"/>
      <c r="H39" s="36">
        <v>18</v>
      </c>
      <c r="I39" s="36">
        <v>47</v>
      </c>
      <c r="J39" s="39">
        <f>ROUNDDOWN(H39/I39,3)</f>
        <v>0.382</v>
      </c>
      <c r="K39" s="36">
        <v>4</v>
      </c>
      <c r="L39" s="52">
        <v>4</v>
      </c>
      <c r="N39">
        <v>4122</v>
      </c>
    </row>
    <row r="40" spans="2:14" ht="15" customHeight="1">
      <c r="B40" s="36">
        <v>3</v>
      </c>
      <c r="C40" s="37" t="str">
        <f>VLOOKUP(N40,'[1]LEDEN'!A:D,2,FALSE)</f>
        <v>DELANGHE Lievin</v>
      </c>
      <c r="D40" s="38"/>
      <c r="E40" s="38"/>
      <c r="F40" s="36">
        <v>0</v>
      </c>
      <c r="G40" s="36"/>
      <c r="H40" s="36">
        <v>21</v>
      </c>
      <c r="I40" s="36">
        <v>43</v>
      </c>
      <c r="J40" s="39">
        <f>ROUNDDOWN(H40/I40,3)</f>
        <v>0.488</v>
      </c>
      <c r="K40" s="36">
        <v>3</v>
      </c>
      <c r="L40" s="52"/>
      <c r="N40">
        <v>5682</v>
      </c>
    </row>
    <row r="41" spans="1:12" ht="15" customHeight="1">
      <c r="A41" s="42"/>
      <c r="B41" s="43"/>
      <c r="C41" s="53" t="s">
        <v>23</v>
      </c>
      <c r="D41" s="42"/>
      <c r="E41" s="42" t="s">
        <v>21</v>
      </c>
      <c r="F41" s="45">
        <f>SUM(F38:F40)</f>
        <v>0</v>
      </c>
      <c r="G41" s="45">
        <f>SUM(G38:G40)</f>
        <v>0</v>
      </c>
      <c r="H41" s="45">
        <f>SUM(H38:H40)</f>
        <v>61</v>
      </c>
      <c r="I41" s="45">
        <f>SUM(I38:I40)</f>
        <v>145</v>
      </c>
      <c r="J41" s="46">
        <f>ROUNDDOWN(H41/I41,3)</f>
        <v>0.42</v>
      </c>
      <c r="K41" s="45">
        <f>MAX(K38:K40)</f>
        <v>4</v>
      </c>
      <c r="L41" s="47"/>
    </row>
    <row r="42" spans="1:12" ht="4.5" customHeight="1" thickBot="1">
      <c r="A42" s="49"/>
      <c r="B42" s="50"/>
      <c r="C42" s="49"/>
      <c r="D42" s="49"/>
      <c r="E42" s="49"/>
      <c r="F42" s="49"/>
      <c r="G42" s="49"/>
      <c r="H42" s="49"/>
      <c r="I42" s="49"/>
      <c r="J42" s="51"/>
      <c r="K42" s="49"/>
      <c r="L42" s="49"/>
    </row>
    <row r="43" ht="6" customHeight="1"/>
    <row r="44" spans="1:9" s="55" customFormat="1" ht="15">
      <c r="A44" s="54" t="s">
        <v>24</v>
      </c>
      <c r="C44" s="54"/>
      <c r="I44" s="54" t="s">
        <v>25</v>
      </c>
    </row>
    <row r="45" spans="1:9" s="55" customFormat="1" ht="15">
      <c r="A45" s="56"/>
      <c r="C45" s="56"/>
      <c r="I45" s="54" t="s">
        <v>26</v>
      </c>
    </row>
    <row r="46" spans="1:6" s="55" customFormat="1" ht="15">
      <c r="A46" s="54" t="s">
        <v>27</v>
      </c>
      <c r="B46" s="57"/>
      <c r="C46" s="56"/>
      <c r="D46" s="58"/>
      <c r="F46" s="54"/>
    </row>
    <row r="47" spans="1:6" s="55" customFormat="1" ht="15">
      <c r="A47" s="58">
        <v>9989</v>
      </c>
      <c r="B47" s="58"/>
      <c r="C47" s="59"/>
      <c r="F47" s="58"/>
    </row>
    <row r="48" spans="1:6" s="55" customFormat="1" ht="15">
      <c r="A48" s="58" t="s">
        <v>8</v>
      </c>
      <c r="F48" s="58"/>
    </row>
    <row r="49" s="55" customFormat="1" ht="12.75">
      <c r="A49" s="60"/>
    </row>
    <row r="50" spans="2:12" s="55" customFormat="1" ht="15">
      <c r="B50" s="60"/>
      <c r="D50" s="61">
        <v>43185</v>
      </c>
      <c r="H50" s="54" t="s">
        <v>28</v>
      </c>
      <c r="I50" s="62" t="s">
        <v>29</v>
      </c>
      <c r="J50" s="62"/>
      <c r="K50" s="62"/>
      <c r="L50" s="62"/>
    </row>
  </sheetData>
  <sheetProtection/>
  <mergeCells count="8">
    <mergeCell ref="L39:L40"/>
    <mergeCell ref="I50:L50"/>
    <mergeCell ref="C3:D3"/>
    <mergeCell ref="F3:I3"/>
    <mergeCell ref="K3:M3"/>
    <mergeCell ref="L11:L13"/>
    <mergeCell ref="L21:L22"/>
    <mergeCell ref="L30:L31"/>
  </mergeCells>
  <printOptions/>
  <pageMargins left="0.3937007874015748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2018-03-29T12:31:19Z</cp:lastPrinted>
  <dcterms:created xsi:type="dcterms:W3CDTF">2018-03-29T12:30:19Z</dcterms:created>
  <dcterms:modified xsi:type="dcterms:W3CDTF">2018-03-29T12:31:26Z</dcterms:modified>
  <cp:category/>
  <cp:version/>
  <cp:contentType/>
  <cp:contentStatus/>
</cp:coreProperties>
</file>