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1"/>
  </bookViews>
  <sheets>
    <sheet name="lijst" sheetId="1" r:id="rId1"/>
    <sheet name="UR3" sheetId="2" r:id="rId2"/>
    <sheet name="IND BVG" sheetId="3" r:id="rId3"/>
    <sheet name="IND DOS" sheetId="4" r:id="rId4"/>
    <sheet name="IND GHOK1" sheetId="5" r:id="rId5"/>
    <sheet name="IND GHOK2" sheetId="6" r:id="rId6"/>
  </sheets>
  <definedNames/>
  <calcPr fullCalcOnLoad="1"/>
</workbook>
</file>

<file path=xl/sharedStrings.xml><?xml version="1.0" encoding="utf-8"?>
<sst xmlns="http://schemas.openxmlformats.org/spreadsheetml/2006/main" count="202" uniqueCount="64">
  <si>
    <t>Albert Verbeken</t>
  </si>
  <si>
    <t>K.B.B.B.</t>
  </si>
  <si>
    <t>GEWEST BEIDE VLAANDEREN</t>
  </si>
  <si>
    <t xml:space="preserve">      K.B.B.B.</t>
  </si>
  <si>
    <t>Verantwoordelijke</t>
  </si>
  <si>
    <t>gewestelijke sportcommissie</t>
  </si>
  <si>
    <t>STAND  NA 3° RONDE</t>
  </si>
  <si>
    <t>2016                                             BEKER DER GEWESTEN VRIJSPEL MB                                              2017</t>
  </si>
  <si>
    <t>RONDE 1</t>
  </si>
  <si>
    <t>K.BC DOS ROESELARE</t>
  </si>
  <si>
    <t>DEBAES Peter</t>
  </si>
  <si>
    <t>DEDIER Georges</t>
  </si>
  <si>
    <t>DUYCK Peter</t>
  </si>
  <si>
    <t>CASTELEYN Henk</t>
  </si>
  <si>
    <t>MOSTREY Peter</t>
  </si>
  <si>
    <t>Wittevrongel Dirk</t>
  </si>
  <si>
    <t>DE MOOR Frederik</t>
  </si>
  <si>
    <t>DECOCK Stephan</t>
  </si>
  <si>
    <t>VERBRUGGHE Johan</t>
  </si>
  <si>
    <t>DECEUNINCK Kurt</t>
  </si>
  <si>
    <t>CLAUS Gino</t>
  </si>
  <si>
    <t>CAPPELLE Herwig</t>
  </si>
  <si>
    <t>POLLIE Luc</t>
  </si>
  <si>
    <t>DE MOOR Willy</t>
  </si>
  <si>
    <t>DENEUT Johan</t>
  </si>
  <si>
    <t>VROMANT Marc</t>
  </si>
  <si>
    <t>HIMPE Jean</t>
  </si>
  <si>
    <t>VERBRUGGHE Philippe</t>
  </si>
  <si>
    <t>BC BILJARTVRIENDEN GENT</t>
  </si>
  <si>
    <t>GORLEER Omer</t>
  </si>
  <si>
    <t>BAETENS Marc</t>
  </si>
  <si>
    <t>Hanskens Stefaan</t>
  </si>
  <si>
    <t>VAN RIJSSELBERGHE Johan</t>
  </si>
  <si>
    <t>De Rudder Willy</t>
  </si>
  <si>
    <t>DUPONT Franky</t>
  </si>
  <si>
    <t>STRYPENS Lucien</t>
  </si>
  <si>
    <t>VAN ACKER Johan</t>
  </si>
  <si>
    <t>K.BC GILDE HOGER OP 2</t>
  </si>
  <si>
    <t>K.BC GILDE HOGER OP  1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</si>
  <si>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</si>
  <si>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</si>
  <si>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</si>
  <si>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</si>
  <si>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</si>
  <si>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</si>
  <si>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</si>
  <si>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</si>
  <si>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RONDE 10</t>
  </si>
  <si>
    <t>RONDE 11</t>
  </si>
  <si>
    <t>RONDE 12</t>
  </si>
  <si>
    <t>K.BC GILDE HOGER OP  2</t>
  </si>
  <si>
    <t>BELAEY Danny</t>
  </si>
  <si>
    <t>VAN HOYLANDT Roger</t>
  </si>
  <si>
    <t>SAEY Etienne</t>
  </si>
  <si>
    <t>NOE Christiaan</t>
  </si>
  <si>
    <t xml:space="preserve">BC BILJARTVRIENDEN </t>
  </si>
  <si>
    <t xml:space="preserve">TOTAAL HEENRONDE </t>
  </si>
  <si>
    <t xml:space="preserve">TOTAAL TERUGRONDE </t>
  </si>
  <si>
    <t>ALGEMEEN TOTAAL</t>
  </si>
  <si>
    <t>NOE Christian</t>
  </si>
  <si>
    <t>K.BC GILDE HOGER OP KORTRIJK 1</t>
  </si>
  <si>
    <t>OG</t>
  </si>
  <si>
    <t>MG</t>
  </si>
  <si>
    <t>PR</t>
  </si>
</sst>
</file>

<file path=xl/styles.xml><?xml version="1.0" encoding="utf-8"?>
<styleSheet xmlns="http://schemas.openxmlformats.org/spreadsheetml/2006/main">
  <numFmts count="2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#########"/>
    <numFmt numFmtId="181" formatCode="[$-813]dd\-mmm\-yy;@"/>
    <numFmt numFmtId="182" formatCode="0.0"/>
  </numFmts>
  <fonts count="42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u val="single"/>
      <sz val="10"/>
      <color indexed="1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6"/>
      <color indexed="30"/>
      <name val="Calibri"/>
      <family val="2"/>
    </font>
    <font>
      <sz val="2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20"/>
      <color indexed="60"/>
      <name val="Calibri"/>
      <family val="2"/>
    </font>
    <font>
      <sz val="18"/>
      <color indexed="8"/>
      <name val="Calibri"/>
      <family val="2"/>
    </font>
    <font>
      <sz val="18"/>
      <color indexed="36"/>
      <name val="Calibri"/>
      <family val="2"/>
    </font>
    <font>
      <sz val="11"/>
      <color indexed="36"/>
      <name val="Calibri"/>
      <family val="2"/>
    </font>
    <font>
      <sz val="3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7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80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" fillId="5" borderId="16" xfId="0" applyFont="1" applyFill="1" applyBorder="1" applyAlignment="1">
      <alignment/>
    </xf>
    <xf numFmtId="0" fontId="33" fillId="5" borderId="17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30" fillId="5" borderId="14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35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36" fillId="5" borderId="11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/>
    </xf>
    <xf numFmtId="0" fontId="36" fillId="5" borderId="12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Hyperlink 2 2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3">
      <selection activeCell="B21" sqref="B21"/>
    </sheetView>
  </sheetViews>
  <sheetFormatPr defaultColWidth="9.140625" defaultRowHeight="15"/>
  <cols>
    <col min="2" max="2" width="21.140625" style="0" customWidth="1"/>
  </cols>
  <sheetData>
    <row r="1" spans="1:3" ht="15">
      <c r="A1" s="2">
        <v>6435</v>
      </c>
      <c r="B1" s="2" t="s">
        <v>51</v>
      </c>
      <c r="C1" s="3">
        <v>300</v>
      </c>
    </row>
    <row r="2" spans="1:3" ht="15">
      <c r="A2" s="2">
        <v>6427</v>
      </c>
      <c r="B2" s="2" t="s">
        <v>29</v>
      </c>
      <c r="C2" s="3">
        <v>90</v>
      </c>
    </row>
    <row r="3" spans="1:3" ht="15">
      <c r="A3" s="8">
        <v>4931</v>
      </c>
      <c r="B3" s="12" t="s">
        <v>52</v>
      </c>
      <c r="C3" s="19">
        <v>300</v>
      </c>
    </row>
    <row r="4" spans="1:3" ht="15">
      <c r="A4" s="8">
        <v>4942</v>
      </c>
      <c r="B4" s="41" t="s">
        <v>30</v>
      </c>
      <c r="C4" s="45">
        <v>90</v>
      </c>
    </row>
    <row r="5" spans="1:3" ht="15">
      <c r="A5">
        <v>7685</v>
      </c>
      <c r="B5" s="41" t="s">
        <v>31</v>
      </c>
      <c r="C5" s="45">
        <v>90</v>
      </c>
    </row>
    <row r="6" spans="1:3" ht="15">
      <c r="A6">
        <v>5747</v>
      </c>
      <c r="B6" s="12" t="s">
        <v>53</v>
      </c>
      <c r="C6" s="46">
        <v>90</v>
      </c>
    </row>
    <row r="7" spans="1:3" ht="15">
      <c r="A7" s="44">
        <v>4416</v>
      </c>
      <c r="B7" s="47" t="s">
        <v>32</v>
      </c>
      <c r="C7" s="46">
        <v>90</v>
      </c>
    </row>
    <row r="8" spans="1:3" ht="15">
      <c r="A8" s="50">
        <v>8165</v>
      </c>
      <c r="B8" s="48" t="s">
        <v>33</v>
      </c>
      <c r="C8" s="11">
        <v>60</v>
      </c>
    </row>
    <row r="9" spans="1:3" ht="15">
      <c r="A9" s="50">
        <v>4639</v>
      </c>
      <c r="B9" s="48" t="s">
        <v>34</v>
      </c>
      <c r="C9" s="11">
        <v>60</v>
      </c>
    </row>
    <row r="10" spans="1:3" ht="15">
      <c r="A10" s="51">
        <v>4036</v>
      </c>
      <c r="B10" s="48" t="s">
        <v>35</v>
      </c>
      <c r="C10" s="11">
        <v>60</v>
      </c>
    </row>
    <row r="11" spans="1:3" ht="15">
      <c r="A11" s="51">
        <v>6713</v>
      </c>
      <c r="B11" s="49" t="s">
        <v>36</v>
      </c>
      <c r="C11" s="11">
        <v>60</v>
      </c>
    </row>
    <row r="12" spans="1:4" ht="15">
      <c r="A12" s="2">
        <v>4765</v>
      </c>
      <c r="B12" s="5" t="s">
        <v>10</v>
      </c>
      <c r="C12" s="3">
        <v>300</v>
      </c>
      <c r="D12" s="6"/>
    </row>
    <row r="13" spans="1:4" ht="15">
      <c r="A13" s="2">
        <v>4231</v>
      </c>
      <c r="B13" s="5" t="s">
        <v>54</v>
      </c>
      <c r="C13" s="3">
        <v>90</v>
      </c>
      <c r="D13" s="6"/>
    </row>
    <row r="14" spans="1:4" ht="15">
      <c r="A14" s="8">
        <v>4768</v>
      </c>
      <c r="B14" s="10" t="s">
        <v>11</v>
      </c>
      <c r="C14" s="6">
        <v>90</v>
      </c>
      <c r="D14" s="6"/>
    </row>
    <row r="15" spans="1:4" ht="15">
      <c r="A15" s="42">
        <v>4774</v>
      </c>
      <c r="B15" s="9" t="s">
        <v>12</v>
      </c>
      <c r="C15" s="7">
        <v>120</v>
      </c>
      <c r="D15" s="6"/>
    </row>
    <row r="16" spans="1:4" ht="15">
      <c r="A16" s="41">
        <v>4762</v>
      </c>
      <c r="B16" s="41" t="s">
        <v>13</v>
      </c>
      <c r="C16" s="7">
        <v>120</v>
      </c>
      <c r="D16" s="6"/>
    </row>
    <row r="17" spans="1:4" ht="15">
      <c r="A17" s="12">
        <v>4693</v>
      </c>
      <c r="B17" s="12" t="s">
        <v>14</v>
      </c>
      <c r="C17" s="18">
        <v>200</v>
      </c>
      <c r="D17" s="6"/>
    </row>
    <row r="18" spans="1:4" ht="15">
      <c r="A18">
        <v>1060</v>
      </c>
      <c r="B18" s="43" t="s">
        <v>15</v>
      </c>
      <c r="C18" s="18">
        <v>120</v>
      </c>
      <c r="D18" s="6"/>
    </row>
    <row r="19" spans="1:4" ht="15">
      <c r="A19" s="52">
        <v>9440</v>
      </c>
      <c r="B19" s="2" t="s">
        <v>17</v>
      </c>
      <c r="C19" s="3">
        <v>120</v>
      </c>
      <c r="D19" s="6"/>
    </row>
    <row r="20" spans="1:4" ht="15">
      <c r="A20" s="52">
        <v>8688</v>
      </c>
      <c r="B20" s="2" t="s">
        <v>19</v>
      </c>
      <c r="C20" s="3">
        <v>120</v>
      </c>
      <c r="D20" s="6"/>
    </row>
    <row r="21" spans="1:4" ht="15">
      <c r="A21" s="17">
        <v>3807</v>
      </c>
      <c r="B21" s="53" t="s">
        <v>18</v>
      </c>
      <c r="C21" s="54">
        <v>120</v>
      </c>
      <c r="D21" s="20"/>
    </row>
    <row r="22" spans="1:4" ht="15">
      <c r="A22" s="17">
        <v>7308</v>
      </c>
      <c r="B22" s="53" t="s">
        <v>20</v>
      </c>
      <c r="C22" s="54">
        <v>90</v>
      </c>
      <c r="D22" s="20"/>
    </row>
    <row r="23" spans="1:4" ht="15">
      <c r="A23" s="12">
        <v>4789</v>
      </c>
      <c r="B23" s="12" t="s">
        <v>21</v>
      </c>
      <c r="C23" s="18">
        <v>200</v>
      </c>
      <c r="D23" s="4"/>
    </row>
    <row r="24" spans="1:4" ht="15">
      <c r="A24" s="12">
        <v>4656</v>
      </c>
      <c r="B24" s="12" t="s">
        <v>22</v>
      </c>
      <c r="C24" s="18">
        <v>200</v>
      </c>
      <c r="D24" s="4"/>
    </row>
    <row r="25" spans="1:4" ht="15">
      <c r="A25" s="12">
        <v>4791</v>
      </c>
      <c r="B25" s="12" t="s">
        <v>23</v>
      </c>
      <c r="C25" s="18">
        <v>90</v>
      </c>
      <c r="D25" s="4"/>
    </row>
    <row r="26" spans="1:4" ht="15">
      <c r="A26" s="12">
        <v>4790</v>
      </c>
      <c r="B26" s="12" t="s">
        <v>16</v>
      </c>
      <c r="C26" s="18">
        <v>90</v>
      </c>
      <c r="D26" s="7"/>
    </row>
    <row r="27" spans="1:4" ht="15">
      <c r="A27" s="12">
        <v>9143</v>
      </c>
      <c r="B27" s="12" t="s">
        <v>24</v>
      </c>
      <c r="C27" s="18">
        <v>90</v>
      </c>
      <c r="D27" s="7"/>
    </row>
    <row r="28" spans="1:4" ht="15">
      <c r="A28" s="12">
        <v>7821</v>
      </c>
      <c r="B28" s="12" t="s">
        <v>25</v>
      </c>
      <c r="C28" s="18">
        <v>90</v>
      </c>
      <c r="D28" s="7"/>
    </row>
    <row r="29" spans="1:4" ht="15">
      <c r="A29" s="12">
        <v>9079</v>
      </c>
      <c r="B29" s="12" t="s">
        <v>26</v>
      </c>
      <c r="C29" s="18">
        <v>90</v>
      </c>
      <c r="D29" s="7"/>
    </row>
    <row r="30" spans="1:4" ht="15">
      <c r="A30" s="12">
        <v>9274</v>
      </c>
      <c r="B30" s="12" t="s">
        <v>27</v>
      </c>
      <c r="C30" s="18">
        <v>60</v>
      </c>
      <c r="D30" s="7"/>
    </row>
    <row r="31" ht="15">
      <c r="B31" s="12"/>
    </row>
    <row r="32" spans="1:3" ht="15">
      <c r="A32" s="2"/>
      <c r="B32" s="5"/>
      <c r="C32" s="3"/>
    </row>
    <row r="33" spans="1:3" ht="15">
      <c r="A33" s="2"/>
      <c r="B33" s="5"/>
      <c r="C33" s="3"/>
    </row>
    <row r="34" spans="1:3" ht="15">
      <c r="A34" s="2"/>
      <c r="B34" s="5"/>
      <c r="C34" s="3"/>
    </row>
    <row r="35" spans="1:3" ht="15">
      <c r="A35" s="8"/>
      <c r="B35" s="9"/>
      <c r="C35" s="6"/>
    </row>
    <row r="36" spans="1:3" ht="15">
      <c r="A36" s="8"/>
      <c r="B36" s="9"/>
      <c r="C36" s="6"/>
    </row>
    <row r="37" spans="1:4" ht="15">
      <c r="A37" s="5"/>
      <c r="B37" s="2"/>
      <c r="C37" s="3"/>
      <c r="D37" s="4"/>
    </row>
    <row r="38" spans="1:4" ht="15">
      <c r="A38" s="5"/>
      <c r="B38" s="2"/>
      <c r="C38" s="3"/>
      <c r="D38" s="4"/>
    </row>
    <row r="39" spans="1:4" ht="15">
      <c r="A39" s="5"/>
      <c r="B39" s="2"/>
      <c r="C39" s="3"/>
      <c r="D39" s="7"/>
    </row>
    <row r="40" spans="1:4" ht="15">
      <c r="A40" s="9"/>
      <c r="B40" s="8"/>
      <c r="C40" s="6"/>
      <c r="D40" s="7"/>
    </row>
    <row r="41" spans="1:4" ht="15">
      <c r="A41" s="9"/>
      <c r="B41" s="8"/>
      <c r="C41" s="6"/>
      <c r="D41" s="7"/>
    </row>
    <row r="42" spans="1:4" ht="15">
      <c r="A42" s="9"/>
      <c r="B42" s="8"/>
      <c r="C42" s="6"/>
      <c r="D42" s="7"/>
    </row>
    <row r="43" spans="1:4" ht="15">
      <c r="A43" s="9"/>
      <c r="B43" s="8"/>
      <c r="C43" s="6"/>
      <c r="D43" s="7"/>
    </row>
    <row r="44" spans="1:4" ht="15">
      <c r="A44" s="9"/>
      <c r="B44" s="8"/>
      <c r="C44" s="6"/>
      <c r="D44" s="7"/>
    </row>
    <row r="45" spans="1:4" ht="15">
      <c r="A45" s="9"/>
      <c r="B45" s="8"/>
      <c r="C45" s="6"/>
      <c r="D45" s="7"/>
    </row>
    <row r="46" spans="1:4" ht="15">
      <c r="A46" s="9"/>
      <c r="B46" s="8"/>
      <c r="C46" s="6"/>
      <c r="D46" s="7"/>
    </row>
    <row r="47" spans="1:4" ht="15">
      <c r="A47" s="9"/>
      <c r="B47" s="8"/>
      <c r="C47" s="6"/>
      <c r="D47" s="7"/>
    </row>
    <row r="48" spans="1:4" ht="15">
      <c r="A48" s="8"/>
      <c r="B48" s="8"/>
      <c r="C48" s="6"/>
      <c r="D48" s="6"/>
    </row>
    <row r="49" spans="1:4" ht="15">
      <c r="A49" s="2"/>
      <c r="B49" s="5"/>
      <c r="C49" s="3"/>
      <c r="D49" s="6"/>
    </row>
    <row r="50" spans="1:4" ht="15">
      <c r="A50" s="2"/>
      <c r="B50" s="5"/>
      <c r="C50" s="3"/>
      <c r="D50" s="6"/>
    </row>
    <row r="51" spans="1:4" ht="15">
      <c r="A51" s="2"/>
      <c r="B51" s="5"/>
      <c r="C51" s="3"/>
      <c r="D51" s="6"/>
    </row>
    <row r="52" spans="1:4" ht="15">
      <c r="A52" s="8"/>
      <c r="B52" s="9"/>
      <c r="C52" s="6"/>
      <c r="D52" s="6"/>
    </row>
    <row r="53" spans="1:4" ht="15">
      <c r="A53" s="8"/>
      <c r="B53" s="9"/>
      <c r="C53" s="6"/>
      <c r="D53" s="6"/>
    </row>
    <row r="54" spans="1:4" ht="15">
      <c r="A54" s="8"/>
      <c r="B54" s="9"/>
      <c r="C54" s="6"/>
      <c r="D54" s="6"/>
    </row>
    <row r="55" spans="1:4" ht="15">
      <c r="A55" s="8"/>
      <c r="B55" s="9"/>
      <c r="C55" s="6"/>
      <c r="D55" s="6"/>
    </row>
    <row r="56" spans="1:4" ht="15">
      <c r="A56" s="8"/>
      <c r="B56" s="9"/>
      <c r="C56" s="6"/>
      <c r="D56" s="6"/>
    </row>
    <row r="57" spans="1:4" ht="15">
      <c r="A57" s="8"/>
      <c r="B57" s="9"/>
      <c r="C57" s="6"/>
      <c r="D57" s="6"/>
    </row>
    <row r="58" spans="1:4" ht="15">
      <c r="A58" s="8"/>
      <c r="B58" s="9"/>
      <c r="C58" s="6"/>
      <c r="D58" s="6"/>
    </row>
    <row r="59" spans="1:3" ht="15">
      <c r="A59" s="12"/>
      <c r="B59" s="1"/>
      <c r="C59" s="11"/>
    </row>
    <row r="60" spans="1:3" ht="15">
      <c r="A60" s="13"/>
      <c r="B60" s="14"/>
      <c r="C60" s="15"/>
    </row>
    <row r="61" spans="1:3" ht="15">
      <c r="A61" s="15"/>
      <c r="B61" s="17"/>
      <c r="C61" s="15"/>
    </row>
    <row r="62" spans="1:3" ht="15">
      <c r="A62" s="15"/>
      <c r="B62" s="17"/>
      <c r="C62" s="15"/>
    </row>
    <row r="63" ht="15">
      <c r="B63" s="12"/>
    </row>
    <row r="64" ht="15">
      <c r="B64" s="12"/>
    </row>
    <row r="65" ht="15">
      <c r="B65" s="12"/>
    </row>
    <row r="66" ht="15">
      <c r="B66" s="12"/>
    </row>
    <row r="67" ht="15">
      <c r="B67" s="12"/>
    </row>
    <row r="68" ht="15">
      <c r="B68" s="12"/>
    </row>
    <row r="69" ht="15">
      <c r="B69" s="12"/>
    </row>
    <row r="70" ht="15">
      <c r="B70" s="12"/>
    </row>
    <row r="71" ht="15">
      <c r="B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spans="1:3" ht="15">
      <c r="A76" s="16"/>
      <c r="B76" s="16"/>
      <c r="C76" s="16"/>
    </row>
    <row r="77" spans="1:3" ht="15">
      <c r="A77" s="16"/>
      <c r="B77" s="16"/>
      <c r="C77" s="16"/>
    </row>
    <row r="78" spans="1:3" ht="15">
      <c r="A78" s="16"/>
      <c r="B78" s="16"/>
      <c r="C78" s="16"/>
    </row>
    <row r="79" spans="1:3" ht="15">
      <c r="A79" s="12"/>
      <c r="B79" s="12"/>
      <c r="C79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tabSelected="1" zoomScalePageLayoutView="0" workbookViewId="0" topLeftCell="A7">
      <selection activeCell="K12" sqref="K12"/>
    </sheetView>
  </sheetViews>
  <sheetFormatPr defaultColWidth="9.140625" defaultRowHeight="15"/>
  <cols>
    <col min="1" max="1" width="6.7109375" style="0" customWidth="1"/>
    <col min="2" max="2" width="18.28125" style="0" customWidth="1"/>
    <col min="3" max="3" width="5.7109375" style="21" customWidth="1"/>
    <col min="4" max="4" width="4.140625" style="0" customWidth="1"/>
    <col min="5" max="5" width="3.421875" style="0" customWidth="1"/>
    <col min="6" max="6" width="3.7109375" style="0" customWidth="1"/>
    <col min="7" max="7" width="6.00390625" style="0" customWidth="1"/>
    <col min="8" max="8" width="5.57421875" style="0" customWidth="1"/>
    <col min="9" max="9" width="4.00390625" style="0" customWidth="1"/>
    <col min="10" max="10" width="3.140625" style="0" customWidth="1"/>
    <col min="11" max="11" width="5.7109375" style="0" customWidth="1"/>
    <col min="12" max="12" width="17.57421875" style="0" customWidth="1"/>
    <col min="13" max="13" width="5.7109375" style="0" customWidth="1"/>
    <col min="14" max="14" width="4.140625" style="0" customWidth="1"/>
    <col min="15" max="15" width="3.8515625" style="0" customWidth="1"/>
    <col min="16" max="16" width="4.8515625" style="0" customWidth="1"/>
    <col min="17" max="17" width="5.7109375" style="0" customWidth="1"/>
    <col min="18" max="18" width="6.421875" style="0" customWidth="1"/>
    <col min="19" max="19" width="5.7109375" style="0" customWidth="1"/>
    <col min="23" max="25" width="0" style="0" hidden="1" customWidth="1"/>
    <col min="27" max="53" width="2.7109375" style="0" customWidth="1"/>
    <col min="54" max="76" width="5.7109375" style="0" customWidth="1"/>
    <col min="77" max="84" width="2.7109375" style="0" customWidth="1"/>
  </cols>
  <sheetData>
    <row r="2" spans="1:19" ht="15">
      <c r="A2" s="21"/>
      <c r="B2" s="57" t="s">
        <v>1</v>
      </c>
      <c r="C2" s="58"/>
      <c r="D2" s="59"/>
      <c r="E2" s="59"/>
      <c r="F2" s="59"/>
      <c r="G2" s="59"/>
      <c r="H2" s="59" t="s">
        <v>2</v>
      </c>
      <c r="I2" s="59"/>
      <c r="J2" s="59"/>
      <c r="K2" s="59"/>
      <c r="L2" s="59"/>
      <c r="M2" s="59"/>
      <c r="N2" s="59"/>
      <c r="O2" s="59"/>
      <c r="P2" s="59"/>
      <c r="Q2" s="59"/>
      <c r="R2" s="59" t="s">
        <v>3</v>
      </c>
      <c r="S2" s="60"/>
    </row>
    <row r="3" spans="2:19" ht="6" customHeight="1">
      <c r="B3" s="36"/>
      <c r="C3" s="6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2:19" ht="21">
      <c r="B4" s="78" t="s">
        <v>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</row>
    <row r="5" spans="2:19" ht="13.5" customHeight="1">
      <c r="B5" s="37"/>
      <c r="C5" s="62"/>
      <c r="D5" s="38"/>
      <c r="E5" s="38"/>
      <c r="F5" s="38"/>
      <c r="G5" s="38"/>
      <c r="H5" s="63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2:19" ht="13.5" customHeight="1">
      <c r="B6" s="23"/>
      <c r="C6" s="22"/>
      <c r="D6" s="23"/>
      <c r="E6" s="23"/>
      <c r="F6" s="23"/>
      <c r="G6" s="23"/>
      <c r="H6" s="4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2:19" ht="26.25" customHeight="1">
      <c r="B7" s="81" t="s">
        <v>40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ht="10.5" customHeight="1"/>
    <row r="9" spans="2:12" ht="21" customHeight="1">
      <c r="B9" s="55" t="s">
        <v>50</v>
      </c>
      <c r="L9" s="55" t="s">
        <v>9</v>
      </c>
    </row>
    <row r="10" spans="2:12" ht="15">
      <c r="B10" s="24"/>
      <c r="H10" s="24"/>
      <c r="L10" s="24"/>
    </row>
    <row r="11" spans="1:19" ht="15">
      <c r="A11" s="2">
        <v>3807</v>
      </c>
      <c r="B11" s="25" t="str">
        <f>VLOOKUP(A11,lijst!A:B,2,FALSE)</f>
        <v>VERBRUGGHE Johan</v>
      </c>
      <c r="C11" s="26">
        <f>VLOOKUP(A11,lijst!A:C,3,FALSE)</f>
        <v>120</v>
      </c>
      <c r="D11" s="27">
        <v>0</v>
      </c>
      <c r="E11" s="27">
        <v>57</v>
      </c>
      <c r="F11" s="27">
        <v>8</v>
      </c>
      <c r="G11" s="67">
        <f>E11/F11</f>
        <v>7.125</v>
      </c>
      <c r="H11" s="29">
        <v>18</v>
      </c>
      <c r="I11" s="30">
        <f>(E11/C11)*100</f>
        <v>47.5</v>
      </c>
      <c r="J11" s="31"/>
      <c r="K11" s="2">
        <v>4765</v>
      </c>
      <c r="L11" s="25" t="str">
        <f>VLOOKUP(K11,lijst!A:C,2,FALSE)</f>
        <v>DEBAES Peter</v>
      </c>
      <c r="M11" s="27">
        <f>VLOOKUP(K11,lijst!A:C,3,FALSE)</f>
        <v>300</v>
      </c>
      <c r="N11" s="27">
        <v>2</v>
      </c>
      <c r="O11" s="27">
        <v>300</v>
      </c>
      <c r="P11" s="27">
        <v>8</v>
      </c>
      <c r="Q11" s="27">
        <f>O11/P11</f>
        <v>37.5</v>
      </c>
      <c r="R11" s="27">
        <v>128</v>
      </c>
      <c r="S11" s="30">
        <f>O11/M11*100</f>
        <v>100</v>
      </c>
    </row>
    <row r="12" spans="1:19" ht="15">
      <c r="A12" s="2">
        <v>7308</v>
      </c>
      <c r="B12" s="25" t="str">
        <f>VLOOKUP(A12,lijst!A:C,2,FALSE)</f>
        <v>CLAUS Gino</v>
      </c>
      <c r="C12" s="26">
        <f>VLOOKUP(A12,lijst!A:C,3,FALSE)</f>
        <v>90</v>
      </c>
      <c r="D12" s="27">
        <v>2</v>
      </c>
      <c r="E12" s="27">
        <v>90</v>
      </c>
      <c r="F12" s="27">
        <v>13</v>
      </c>
      <c r="G12" s="67">
        <f>E12/F12</f>
        <v>6.923076923076923</v>
      </c>
      <c r="H12" s="29">
        <v>34</v>
      </c>
      <c r="I12" s="30">
        <f>(E12/C12)*100</f>
        <v>100</v>
      </c>
      <c r="J12" s="31"/>
      <c r="K12" s="2">
        <v>4768</v>
      </c>
      <c r="L12" s="25" t="str">
        <f>VLOOKUP(K12,lijst!A:C,2,FALSE)</f>
        <v>DEDIER Georges</v>
      </c>
      <c r="M12" s="27">
        <f>VLOOKUP(K12,lijst!A:C,3,FALSE)</f>
        <v>90</v>
      </c>
      <c r="N12" s="27">
        <v>0</v>
      </c>
      <c r="O12" s="27">
        <v>42</v>
      </c>
      <c r="P12" s="27">
        <v>13</v>
      </c>
      <c r="Q12" s="69">
        <f>O12/P12</f>
        <v>3.230769230769231</v>
      </c>
      <c r="R12" s="27">
        <v>13</v>
      </c>
      <c r="S12" s="30">
        <f>O12/M12*100</f>
        <v>46.666666666666664</v>
      </c>
    </row>
    <row r="13" spans="4:19" ht="15">
      <c r="D13" s="64">
        <f>SUM(D11:D12)</f>
        <v>2</v>
      </c>
      <c r="E13" s="24"/>
      <c r="F13" s="24"/>
      <c r="G13" s="24"/>
      <c r="H13" s="24"/>
      <c r="I13" s="65">
        <f>SUM(I11:I12)</f>
        <v>147.5</v>
      </c>
      <c r="N13" s="18">
        <f>SUM(N11:N12)</f>
        <v>2</v>
      </c>
      <c r="S13" s="32">
        <f>SUM(S11:S12)</f>
        <v>146.66666666666666</v>
      </c>
    </row>
    <row r="14" spans="9:19" ht="15">
      <c r="I14" s="32"/>
      <c r="S14" s="32"/>
    </row>
    <row r="15" spans="9:19" ht="15">
      <c r="I15" s="32"/>
      <c r="S15" s="32"/>
    </row>
    <row r="16" spans="9:19" ht="15">
      <c r="I16" s="32"/>
      <c r="S16" s="32"/>
    </row>
    <row r="17" ht="5.25" customHeight="1"/>
    <row r="18" spans="2:12" ht="17.25" customHeight="1">
      <c r="B18" s="55" t="s">
        <v>38</v>
      </c>
      <c r="L18" s="55" t="s">
        <v>28</v>
      </c>
    </row>
    <row r="19" spans="2:12" ht="15">
      <c r="B19" s="24"/>
      <c r="L19" s="24"/>
    </row>
    <row r="20" spans="1:19" ht="15">
      <c r="A20" s="2">
        <v>9440</v>
      </c>
      <c r="B20" s="25" t="str">
        <f>VLOOKUP(A20,lijst!A:B,2,FALSE)</f>
        <v>DECOCK Stephan</v>
      </c>
      <c r="C20" s="26">
        <f>VLOOKUP(A20,lijst!A:C,3,FALSE)</f>
        <v>120</v>
      </c>
      <c r="D20" s="27">
        <v>1</v>
      </c>
      <c r="E20" s="27">
        <v>120</v>
      </c>
      <c r="F20" s="27">
        <v>6</v>
      </c>
      <c r="G20" s="28">
        <f>E20/F20</f>
        <v>20</v>
      </c>
      <c r="H20" s="29">
        <v>54</v>
      </c>
      <c r="I20" s="30">
        <f>(E20/C20)*100</f>
        <v>100</v>
      </c>
      <c r="J20" s="31"/>
      <c r="K20" s="2">
        <v>6435</v>
      </c>
      <c r="L20" s="25" t="str">
        <f>VLOOKUP(K20,lijst!A:C,2,FALSE)</f>
        <v>BELAEY Danny</v>
      </c>
      <c r="M20" s="27">
        <f>VLOOKUP(K20,lijst!A:C,3,FALSE)</f>
        <v>300</v>
      </c>
      <c r="N20" s="27">
        <v>1</v>
      </c>
      <c r="O20" s="27">
        <v>300</v>
      </c>
      <c r="P20" s="27">
        <v>6</v>
      </c>
      <c r="Q20" s="27">
        <f>O20/P20</f>
        <v>50</v>
      </c>
      <c r="R20" s="27">
        <v>126</v>
      </c>
      <c r="S20" s="30">
        <f>O20/M20*100</f>
        <v>100</v>
      </c>
    </row>
    <row r="21" spans="1:19" ht="15">
      <c r="A21" s="2">
        <v>8688</v>
      </c>
      <c r="B21" s="25" t="str">
        <f>VLOOKUP(A21,lijst!A:C,2,FALSE)</f>
        <v>DECEUNINCK Kurt</v>
      </c>
      <c r="C21" s="26">
        <f>VLOOKUP(A21,lijst!A:C,3,FALSE)</f>
        <v>120</v>
      </c>
      <c r="D21" s="27">
        <v>0</v>
      </c>
      <c r="E21" s="27">
        <v>118</v>
      </c>
      <c r="F21" s="27">
        <v>12</v>
      </c>
      <c r="G21" s="67">
        <f>E21/F21</f>
        <v>9.833333333333334</v>
      </c>
      <c r="H21" s="29">
        <v>56</v>
      </c>
      <c r="I21" s="30">
        <f>(E21/C21)*100</f>
        <v>98.33333333333333</v>
      </c>
      <c r="J21" s="31"/>
      <c r="K21" s="2">
        <v>6427</v>
      </c>
      <c r="L21" s="25" t="str">
        <f>VLOOKUP(K21,lijst!A:C,2,FALSE)</f>
        <v>GORLEER Omer</v>
      </c>
      <c r="M21" s="27">
        <f>VLOOKUP(K21,lijst!A:C,3,FALSE)</f>
        <v>90</v>
      </c>
      <c r="N21" s="27">
        <v>2</v>
      </c>
      <c r="O21" s="27">
        <v>90</v>
      </c>
      <c r="P21" s="27">
        <v>12</v>
      </c>
      <c r="Q21" s="27">
        <f>O21/P21</f>
        <v>7.5</v>
      </c>
      <c r="R21" s="27">
        <v>22</v>
      </c>
      <c r="S21" s="30">
        <f>O21/M21*100</f>
        <v>100</v>
      </c>
    </row>
    <row r="22" spans="4:19" ht="15">
      <c r="D22" s="64">
        <f>SUM(D20:D21)</f>
        <v>1</v>
      </c>
      <c r="E22" s="24"/>
      <c r="F22" s="24"/>
      <c r="G22" s="24"/>
      <c r="H22" s="24"/>
      <c r="I22" s="65">
        <f>SUM(I20:I21)</f>
        <v>198.33333333333331</v>
      </c>
      <c r="N22" s="18">
        <f>SUM(N20:N21)</f>
        <v>3</v>
      </c>
      <c r="S22" s="32">
        <f>SUM(S20:S21)</f>
        <v>200</v>
      </c>
    </row>
    <row r="23" ht="6.75" customHeight="1"/>
    <row r="26" ht="26.25">
      <c r="H26" s="56" t="s">
        <v>6</v>
      </c>
    </row>
    <row r="27" spans="10:19" ht="21">
      <c r="J27">
        <v>1</v>
      </c>
      <c r="L27" s="55" t="s">
        <v>28</v>
      </c>
      <c r="Q27" s="68">
        <v>9</v>
      </c>
      <c r="S27" s="18">
        <v>589</v>
      </c>
    </row>
    <row r="28" spans="10:19" ht="21">
      <c r="J28">
        <v>2</v>
      </c>
      <c r="L28" s="55" t="s">
        <v>38</v>
      </c>
      <c r="Q28" s="68">
        <v>7</v>
      </c>
      <c r="S28" s="18">
        <v>557</v>
      </c>
    </row>
    <row r="29" spans="10:19" ht="21">
      <c r="J29">
        <v>3</v>
      </c>
      <c r="L29" s="55" t="s">
        <v>9</v>
      </c>
      <c r="Q29" s="68">
        <v>6</v>
      </c>
      <c r="S29" s="18">
        <v>511</v>
      </c>
    </row>
    <row r="30" spans="10:19" ht="21">
      <c r="J30">
        <v>4</v>
      </c>
      <c r="L30" s="55" t="s">
        <v>37</v>
      </c>
      <c r="Q30" s="68">
        <v>2</v>
      </c>
      <c r="S30" s="18">
        <v>521</v>
      </c>
    </row>
    <row r="32" spans="2:16" ht="15">
      <c r="B32" s="33" t="s">
        <v>4</v>
      </c>
      <c r="H32" s="33" t="s">
        <v>5</v>
      </c>
      <c r="P32" s="33" t="s">
        <v>0</v>
      </c>
    </row>
    <row r="34" spans="7:12" ht="15">
      <c r="G34" s="82"/>
      <c r="H34" s="82"/>
      <c r="I34" s="82"/>
      <c r="J34" s="82"/>
      <c r="K34" s="82"/>
      <c r="L34" s="82"/>
    </row>
  </sheetData>
  <sheetProtection/>
  <mergeCells count="3">
    <mergeCell ref="B4:S4"/>
    <mergeCell ref="B7:S7"/>
    <mergeCell ref="G34:L34"/>
  </mergeCells>
  <printOptions/>
  <pageMargins left="0.7086614173228347" right="0.7086614173228347" top="0.7480314960629921" bottom="0.15748031496062992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6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4.4218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spans="1:16" ht="46.5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5" spans="2:14" ht="23.25">
      <c r="B5" s="71">
        <v>6435</v>
      </c>
      <c r="C5" s="71" t="s">
        <v>51</v>
      </c>
      <c r="D5" s="70"/>
      <c r="J5" s="71">
        <v>6427</v>
      </c>
      <c r="K5" s="71" t="s">
        <v>29</v>
      </c>
      <c r="L5" s="71"/>
      <c r="M5" s="72"/>
      <c r="N5" s="72"/>
    </row>
    <row r="7" spans="3:17" ht="15">
      <c r="C7" t="s">
        <v>8</v>
      </c>
      <c r="D7" s="18">
        <v>0</v>
      </c>
      <c r="E7" s="18">
        <v>267</v>
      </c>
      <c r="F7" s="18">
        <v>14</v>
      </c>
      <c r="G7" s="73">
        <f>E7/F7</f>
        <v>19.071428571428573</v>
      </c>
      <c r="H7" s="18">
        <v>109</v>
      </c>
      <c r="I7" s="18" t="s">
        <v>61</v>
      </c>
      <c r="J7" s="18"/>
      <c r="K7" s="18" t="s">
        <v>8</v>
      </c>
      <c r="L7" s="18">
        <v>2</v>
      </c>
      <c r="M7" s="18">
        <v>90</v>
      </c>
      <c r="N7" s="18">
        <v>32</v>
      </c>
      <c r="O7" s="73">
        <f>M7/N7</f>
        <v>2.8125</v>
      </c>
      <c r="P7" s="18">
        <v>16</v>
      </c>
      <c r="Q7" t="s">
        <v>61</v>
      </c>
    </row>
    <row r="8" spans="3:17" ht="15">
      <c r="C8" t="s">
        <v>39</v>
      </c>
      <c r="D8" s="18">
        <v>2</v>
      </c>
      <c r="E8" s="18">
        <v>300</v>
      </c>
      <c r="F8" s="18">
        <v>8</v>
      </c>
      <c r="G8" s="73">
        <f>E8/F8</f>
        <v>37.5</v>
      </c>
      <c r="H8" s="18">
        <v>235</v>
      </c>
      <c r="I8" s="18" t="s">
        <v>62</v>
      </c>
      <c r="J8" s="18"/>
      <c r="K8" s="18" t="s">
        <v>39</v>
      </c>
      <c r="L8" s="18">
        <v>2</v>
      </c>
      <c r="M8" s="18">
        <v>90</v>
      </c>
      <c r="N8" s="18">
        <v>23</v>
      </c>
      <c r="O8" s="73">
        <f>M8/N8</f>
        <v>3.9130434782608696</v>
      </c>
      <c r="P8" s="18">
        <v>18</v>
      </c>
      <c r="Q8" t="s">
        <v>61</v>
      </c>
    </row>
    <row r="9" spans="3:17" ht="15">
      <c r="C9" t="s">
        <v>40</v>
      </c>
      <c r="D9" s="18">
        <v>1</v>
      </c>
      <c r="E9" s="18">
        <v>300</v>
      </c>
      <c r="F9" s="18">
        <v>6</v>
      </c>
      <c r="G9" s="73">
        <f>E9/F9</f>
        <v>50</v>
      </c>
      <c r="H9" s="18">
        <v>126</v>
      </c>
      <c r="I9" s="18" t="s">
        <v>62</v>
      </c>
      <c r="J9" s="18"/>
      <c r="K9" s="18" t="s">
        <v>40</v>
      </c>
      <c r="L9" s="18">
        <v>2</v>
      </c>
      <c r="M9" s="18">
        <v>90</v>
      </c>
      <c r="N9" s="18">
        <v>12</v>
      </c>
      <c r="O9" s="73">
        <f>M9/N9</f>
        <v>7.5</v>
      </c>
      <c r="P9" s="18">
        <v>22</v>
      </c>
      <c r="Q9" t="s">
        <v>63</v>
      </c>
    </row>
    <row r="10" spans="3:16" ht="15">
      <c r="C10" t="s">
        <v>41</v>
      </c>
      <c r="D10" s="18"/>
      <c r="E10" s="18"/>
      <c r="F10" s="18"/>
      <c r="G10" s="18"/>
      <c r="H10" s="18"/>
      <c r="I10" s="18"/>
      <c r="J10" s="18"/>
      <c r="K10" s="18" t="s">
        <v>41</v>
      </c>
      <c r="L10" s="18"/>
      <c r="M10" s="18"/>
      <c r="N10" s="18"/>
      <c r="O10" s="18"/>
      <c r="P10" s="18"/>
    </row>
    <row r="11" spans="3:16" ht="15">
      <c r="C11" t="s">
        <v>42</v>
      </c>
      <c r="D11" s="18"/>
      <c r="E11" s="18"/>
      <c r="F11" s="18"/>
      <c r="G11" s="18"/>
      <c r="H11" s="18"/>
      <c r="I11" s="18"/>
      <c r="J11" s="18"/>
      <c r="K11" s="18" t="s">
        <v>42</v>
      </c>
      <c r="L11" s="18"/>
      <c r="M11" s="18"/>
      <c r="N11" s="18"/>
      <c r="O11" s="18"/>
      <c r="P11" s="18"/>
    </row>
    <row r="12" spans="3:16" ht="15">
      <c r="C12" t="s">
        <v>43</v>
      </c>
      <c r="D12" s="18"/>
      <c r="E12" s="18"/>
      <c r="F12" s="18"/>
      <c r="G12" s="18"/>
      <c r="H12" s="18"/>
      <c r="I12" s="18"/>
      <c r="J12" s="18"/>
      <c r="K12" s="18" t="s">
        <v>43</v>
      </c>
      <c r="L12" s="18"/>
      <c r="M12" s="18"/>
      <c r="N12" s="18"/>
      <c r="O12" s="18"/>
      <c r="P12" s="18"/>
    </row>
    <row r="13" spans="2:16" ht="15">
      <c r="B13" s="66" t="s">
        <v>56</v>
      </c>
      <c r="D13" s="74">
        <f>SUM(D7:D12)</f>
        <v>3</v>
      </c>
      <c r="E13" s="74">
        <f>SUM(E7:E12)</f>
        <v>867</v>
      </c>
      <c r="F13" s="74">
        <f>SUM(F7:F12)</f>
        <v>28</v>
      </c>
      <c r="G13" s="75">
        <f>E13/F13</f>
        <v>30.964285714285715</v>
      </c>
      <c r="H13" s="74">
        <f>MAX(H7:H12)</f>
        <v>235</v>
      </c>
      <c r="I13" s="18"/>
      <c r="J13" s="74" t="s">
        <v>56</v>
      </c>
      <c r="K13" s="18"/>
      <c r="L13" s="74">
        <f>SUM(L7:L12)</f>
        <v>6</v>
      </c>
      <c r="M13" s="74">
        <f>SUM(M7:M12)</f>
        <v>270</v>
      </c>
      <c r="N13" s="74">
        <f>SUM(N7:N12)</f>
        <v>67</v>
      </c>
      <c r="O13" s="75">
        <f>M13/N13</f>
        <v>4.029850746268656</v>
      </c>
      <c r="P13" s="74">
        <f>MAX(P7:P12)</f>
        <v>22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44</v>
      </c>
      <c r="D15" s="18"/>
      <c r="E15" s="18"/>
      <c r="F15" s="18"/>
      <c r="G15" s="18"/>
      <c r="H15" s="18"/>
      <c r="I15" s="18"/>
      <c r="J15" s="18"/>
      <c r="K15" s="18" t="s">
        <v>44</v>
      </c>
      <c r="L15" s="18"/>
      <c r="M15" s="18"/>
      <c r="N15" s="18"/>
      <c r="O15" s="18"/>
      <c r="P15" s="18"/>
    </row>
    <row r="16" spans="3:16" ht="15">
      <c r="C16" t="s">
        <v>45</v>
      </c>
      <c r="D16" s="18"/>
      <c r="E16" s="18"/>
      <c r="F16" s="18"/>
      <c r="G16" s="18"/>
      <c r="H16" s="18"/>
      <c r="I16" s="18"/>
      <c r="J16" s="18"/>
      <c r="K16" s="18" t="s">
        <v>45</v>
      </c>
      <c r="L16" s="18"/>
      <c r="M16" s="18"/>
      <c r="N16" s="18"/>
      <c r="O16" s="18"/>
      <c r="P16" s="18"/>
    </row>
    <row r="17" spans="3:16" ht="15">
      <c r="C17" t="s">
        <v>46</v>
      </c>
      <c r="D17" s="18"/>
      <c r="E17" s="18"/>
      <c r="F17" s="18"/>
      <c r="G17" s="18"/>
      <c r="H17" s="18"/>
      <c r="I17" s="18"/>
      <c r="J17" s="18"/>
      <c r="K17" s="18" t="s">
        <v>46</v>
      </c>
      <c r="L17" s="18"/>
      <c r="M17" s="18"/>
      <c r="N17" s="18"/>
      <c r="O17" s="18"/>
      <c r="P17" s="18"/>
    </row>
    <row r="18" spans="3:16" ht="15">
      <c r="C18" t="s">
        <v>47</v>
      </c>
      <c r="D18" s="18"/>
      <c r="E18" s="18"/>
      <c r="F18" s="18"/>
      <c r="G18" s="18"/>
      <c r="H18" s="18"/>
      <c r="I18" s="18"/>
      <c r="J18" s="18"/>
      <c r="K18" s="18" t="s">
        <v>47</v>
      </c>
      <c r="L18" s="18"/>
      <c r="M18" s="18"/>
      <c r="N18" s="18"/>
      <c r="O18" s="18"/>
      <c r="P18" s="18"/>
    </row>
    <row r="19" spans="3:16" ht="15">
      <c r="C19" t="s">
        <v>48</v>
      </c>
      <c r="D19" s="18"/>
      <c r="E19" s="18"/>
      <c r="F19" s="18"/>
      <c r="G19" s="18"/>
      <c r="H19" s="18"/>
      <c r="I19" s="18"/>
      <c r="J19" s="18"/>
      <c r="K19" s="18" t="s">
        <v>48</v>
      </c>
      <c r="L19" s="18"/>
      <c r="M19" s="18"/>
      <c r="N19" s="18"/>
      <c r="O19" s="18"/>
      <c r="P19" s="18"/>
    </row>
    <row r="20" spans="3:16" ht="15">
      <c r="C20" t="s">
        <v>49</v>
      </c>
      <c r="D20" s="18"/>
      <c r="E20" s="18"/>
      <c r="F20" s="18"/>
      <c r="G20" s="18"/>
      <c r="H20" s="18"/>
      <c r="I20" s="18"/>
      <c r="J20" s="18"/>
      <c r="K20" s="18" t="s">
        <v>49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6" t="s">
        <v>57</v>
      </c>
      <c r="D22" s="74">
        <f>SUM(D16:D21)</f>
        <v>0</v>
      </c>
      <c r="E22" s="74">
        <f>SUM(E16:E21)</f>
        <v>0</v>
      </c>
      <c r="F22" s="74">
        <f>SUM(F16:F21)</f>
        <v>0</v>
      </c>
      <c r="G22" s="75" t="e">
        <f>E22/F22</f>
        <v>#DIV/0!</v>
      </c>
      <c r="H22" s="74">
        <f>MAX(H15:H21)</f>
        <v>0</v>
      </c>
      <c r="I22" s="18"/>
      <c r="J22" s="74" t="s">
        <v>57</v>
      </c>
      <c r="K22" s="18"/>
      <c r="L22" s="74">
        <f>SUM(L16:L21)</f>
        <v>0</v>
      </c>
      <c r="M22" s="74">
        <f>SUM(M16:M21)</f>
        <v>0</v>
      </c>
      <c r="N22" s="74">
        <f>SUM(N16:N21)</f>
        <v>0</v>
      </c>
      <c r="O22" s="75" t="e">
        <f>M22/N22</f>
        <v>#DIV/0!</v>
      </c>
      <c r="P22" s="74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58</v>
      </c>
      <c r="D25" s="76">
        <f>SUM(D13,D22)</f>
        <v>3</v>
      </c>
      <c r="E25" s="76">
        <f>SUM(E13,E22)</f>
        <v>867</v>
      </c>
      <c r="F25" s="76">
        <f>SUM(F13,F22)</f>
        <v>28</v>
      </c>
      <c r="G25" s="77">
        <f>E25/F25</f>
        <v>30.964285714285715</v>
      </c>
      <c r="H25" s="76">
        <f>MAX(H13,H22)</f>
        <v>235</v>
      </c>
      <c r="I25" s="18"/>
      <c r="J25" s="18"/>
      <c r="K25" s="18"/>
      <c r="L25" s="76">
        <f>SUM(L13,L22)</f>
        <v>6</v>
      </c>
      <c r="M25" s="76">
        <f>SUM(M13,M22)</f>
        <v>270</v>
      </c>
      <c r="N25" s="76">
        <f>SUM(N13,N22)</f>
        <v>67</v>
      </c>
      <c r="O25" s="77">
        <f>M25/N25</f>
        <v>4.029850746268656</v>
      </c>
      <c r="P25" s="76">
        <f>MAX(P13,P22)</f>
        <v>22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</sheetData>
  <sheetProtection/>
  <mergeCells count="1">
    <mergeCell ref="A3:P3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35"/>
  <sheetViews>
    <sheetView zoomScalePageLayoutView="0" workbookViewId="0" topLeftCell="A13">
      <selection activeCell="I36" sqref="I36"/>
    </sheetView>
  </sheetViews>
  <sheetFormatPr defaultColWidth="9.140625" defaultRowHeight="15"/>
  <cols>
    <col min="1" max="1" width="4.4218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spans="2:16" ht="46.5">
      <c r="B3" s="83" t="s">
        <v>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5" spans="2:14" ht="23.25">
      <c r="B5" s="71">
        <v>4765</v>
      </c>
      <c r="C5" s="71" t="s">
        <v>10</v>
      </c>
      <c r="D5" s="70"/>
      <c r="J5" s="71">
        <v>4768</v>
      </c>
      <c r="K5" s="71" t="s">
        <v>11</v>
      </c>
      <c r="L5" s="71"/>
      <c r="M5" s="72"/>
      <c r="N5" s="72"/>
    </row>
    <row r="7" spans="3:16" ht="15">
      <c r="C7" t="s">
        <v>8</v>
      </c>
      <c r="D7" s="18">
        <v>2</v>
      </c>
      <c r="E7" s="18">
        <v>300</v>
      </c>
      <c r="F7" s="18">
        <v>14</v>
      </c>
      <c r="G7" s="73">
        <f>E7/F7</f>
        <v>21.428571428571427</v>
      </c>
      <c r="H7" s="18">
        <v>122</v>
      </c>
      <c r="I7" s="18" t="s">
        <v>61</v>
      </c>
      <c r="J7" s="18"/>
      <c r="K7" s="18" t="s">
        <v>8</v>
      </c>
      <c r="L7" s="18"/>
      <c r="M7" s="18"/>
      <c r="N7" s="18"/>
      <c r="O7" s="73"/>
      <c r="P7" s="18"/>
    </row>
    <row r="8" spans="3:16" ht="15">
      <c r="C8" t="s">
        <v>39</v>
      </c>
      <c r="D8" s="18">
        <v>2</v>
      </c>
      <c r="E8" s="18">
        <v>300</v>
      </c>
      <c r="F8" s="18">
        <v>11</v>
      </c>
      <c r="G8" s="73">
        <f>E8/F8</f>
        <v>27.272727272727273</v>
      </c>
      <c r="H8" s="18">
        <v>141</v>
      </c>
      <c r="I8" s="18" t="s">
        <v>62</v>
      </c>
      <c r="J8" s="18"/>
      <c r="K8" s="18" t="s">
        <v>39</v>
      </c>
      <c r="L8" s="18"/>
      <c r="M8" s="18"/>
      <c r="N8" s="18"/>
      <c r="O8" s="73"/>
      <c r="P8" s="18"/>
    </row>
    <row r="9" spans="3:17" ht="15">
      <c r="C9" t="s">
        <v>40</v>
      </c>
      <c r="D9" s="18">
        <v>2</v>
      </c>
      <c r="E9" s="18">
        <v>300</v>
      </c>
      <c r="F9" s="18">
        <v>8</v>
      </c>
      <c r="G9" s="73">
        <f>E9/F9</f>
        <v>37.5</v>
      </c>
      <c r="H9" s="18">
        <v>128</v>
      </c>
      <c r="I9" s="18" t="s">
        <v>62</v>
      </c>
      <c r="J9" s="18"/>
      <c r="K9" s="18" t="s">
        <v>40</v>
      </c>
      <c r="L9" s="18">
        <v>0</v>
      </c>
      <c r="M9" s="18">
        <v>42</v>
      </c>
      <c r="N9" s="18">
        <v>13</v>
      </c>
      <c r="O9" s="73">
        <f>M9/N9</f>
        <v>3.230769230769231</v>
      </c>
      <c r="P9" s="18">
        <v>13</v>
      </c>
      <c r="Q9" t="s">
        <v>61</v>
      </c>
    </row>
    <row r="10" spans="3:16" ht="15">
      <c r="C10" t="s">
        <v>41</v>
      </c>
      <c r="D10" s="18"/>
      <c r="E10" s="18"/>
      <c r="F10" s="18"/>
      <c r="G10" s="18"/>
      <c r="H10" s="18"/>
      <c r="I10" s="18"/>
      <c r="J10" s="18"/>
      <c r="K10" s="18" t="s">
        <v>41</v>
      </c>
      <c r="L10" s="18"/>
      <c r="M10" s="18"/>
      <c r="N10" s="18"/>
      <c r="O10" s="18"/>
      <c r="P10" s="18"/>
    </row>
    <row r="11" spans="3:16" ht="15">
      <c r="C11" t="s">
        <v>42</v>
      </c>
      <c r="D11" s="18"/>
      <c r="E11" s="18"/>
      <c r="F11" s="18"/>
      <c r="G11" s="18"/>
      <c r="H11" s="18"/>
      <c r="I11" s="18"/>
      <c r="J11" s="18"/>
      <c r="K11" s="18" t="s">
        <v>42</v>
      </c>
      <c r="L11" s="18"/>
      <c r="M11" s="18"/>
      <c r="N11" s="18"/>
      <c r="O11" s="18"/>
      <c r="P11" s="18"/>
    </row>
    <row r="12" spans="3:16" ht="15">
      <c r="C12" t="s">
        <v>43</v>
      </c>
      <c r="D12" s="18"/>
      <c r="E12" s="18"/>
      <c r="F12" s="18"/>
      <c r="G12" s="18"/>
      <c r="H12" s="18"/>
      <c r="I12" s="18"/>
      <c r="J12" s="18"/>
      <c r="K12" s="18" t="s">
        <v>43</v>
      </c>
      <c r="L12" s="18"/>
      <c r="M12" s="18"/>
      <c r="N12" s="18"/>
      <c r="O12" s="18"/>
      <c r="P12" s="18"/>
    </row>
    <row r="13" spans="2:16" ht="15">
      <c r="B13" s="66" t="s">
        <v>56</v>
      </c>
      <c r="D13" s="74">
        <f>SUM(D7:D12)</f>
        <v>6</v>
      </c>
      <c r="E13" s="74">
        <f>SUM(E7:E12)</f>
        <v>900</v>
      </c>
      <c r="F13" s="74">
        <f>SUM(F7:F12)</f>
        <v>33</v>
      </c>
      <c r="G13" s="75">
        <f>E13/F13</f>
        <v>27.272727272727273</v>
      </c>
      <c r="H13" s="74">
        <f>MAX(H7:H12)</f>
        <v>141</v>
      </c>
      <c r="I13" s="18"/>
      <c r="J13" s="74" t="s">
        <v>56</v>
      </c>
      <c r="K13" s="18"/>
      <c r="L13" s="74">
        <f>SUM(L7:L12)</f>
        <v>0</v>
      </c>
      <c r="M13" s="74">
        <f>SUM(M7:M12)</f>
        <v>42</v>
      </c>
      <c r="N13" s="74">
        <f>SUM(N7:N12)</f>
        <v>13</v>
      </c>
      <c r="O13" s="75">
        <f>M13/N13</f>
        <v>3.230769230769231</v>
      </c>
      <c r="P13" s="74">
        <f>MAX(P7:P12)</f>
        <v>13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44</v>
      </c>
      <c r="D15" s="18"/>
      <c r="E15" s="18"/>
      <c r="F15" s="18"/>
      <c r="G15" s="18"/>
      <c r="H15" s="18"/>
      <c r="I15" s="18"/>
      <c r="J15" s="18"/>
      <c r="K15" s="18" t="s">
        <v>44</v>
      </c>
      <c r="L15" s="18"/>
      <c r="M15" s="18"/>
      <c r="N15" s="18"/>
      <c r="O15" s="18"/>
      <c r="P15" s="18"/>
    </row>
    <row r="16" spans="3:16" ht="15">
      <c r="C16" t="s">
        <v>45</v>
      </c>
      <c r="D16" s="18"/>
      <c r="E16" s="18"/>
      <c r="F16" s="18"/>
      <c r="G16" s="18"/>
      <c r="H16" s="18"/>
      <c r="I16" s="18"/>
      <c r="J16" s="18"/>
      <c r="K16" s="18" t="s">
        <v>45</v>
      </c>
      <c r="L16" s="18"/>
      <c r="M16" s="18"/>
      <c r="N16" s="18"/>
      <c r="O16" s="18"/>
      <c r="P16" s="18"/>
    </row>
    <row r="17" spans="3:16" ht="15">
      <c r="C17" t="s">
        <v>46</v>
      </c>
      <c r="D17" s="18"/>
      <c r="E17" s="18"/>
      <c r="F17" s="18"/>
      <c r="G17" s="18"/>
      <c r="H17" s="18"/>
      <c r="I17" s="18"/>
      <c r="J17" s="18"/>
      <c r="K17" s="18" t="s">
        <v>46</v>
      </c>
      <c r="L17" s="18"/>
      <c r="M17" s="18"/>
      <c r="N17" s="18"/>
      <c r="O17" s="18"/>
      <c r="P17" s="18"/>
    </row>
    <row r="18" spans="3:16" ht="15">
      <c r="C18" t="s">
        <v>47</v>
      </c>
      <c r="D18" s="18"/>
      <c r="E18" s="18"/>
      <c r="F18" s="18"/>
      <c r="G18" s="18"/>
      <c r="H18" s="18"/>
      <c r="I18" s="18"/>
      <c r="J18" s="18"/>
      <c r="K18" s="18" t="s">
        <v>47</v>
      </c>
      <c r="L18" s="18"/>
      <c r="M18" s="18"/>
      <c r="N18" s="18"/>
      <c r="O18" s="18"/>
      <c r="P18" s="18"/>
    </row>
    <row r="19" spans="3:16" ht="15">
      <c r="C19" t="s">
        <v>48</v>
      </c>
      <c r="D19" s="18"/>
      <c r="E19" s="18"/>
      <c r="F19" s="18"/>
      <c r="G19" s="18"/>
      <c r="H19" s="18"/>
      <c r="I19" s="18"/>
      <c r="J19" s="18"/>
      <c r="K19" s="18" t="s">
        <v>48</v>
      </c>
      <c r="L19" s="18"/>
      <c r="M19" s="18"/>
      <c r="N19" s="18"/>
      <c r="O19" s="18"/>
      <c r="P19" s="18"/>
    </row>
    <row r="20" spans="3:16" ht="15">
      <c r="C20" t="s">
        <v>49</v>
      </c>
      <c r="D20" s="18"/>
      <c r="E20" s="18"/>
      <c r="F20" s="18"/>
      <c r="G20" s="18"/>
      <c r="H20" s="18"/>
      <c r="I20" s="18"/>
      <c r="J20" s="18"/>
      <c r="K20" s="18" t="s">
        <v>49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6" t="s">
        <v>57</v>
      </c>
      <c r="D22" s="74">
        <f>SUM(D16:D21)</f>
        <v>0</v>
      </c>
      <c r="E22" s="74">
        <f>SUM(E16:E21)</f>
        <v>0</v>
      </c>
      <c r="F22" s="74">
        <f>SUM(F16:F21)</f>
        <v>0</v>
      </c>
      <c r="G22" s="75" t="e">
        <f>E22/F22</f>
        <v>#DIV/0!</v>
      </c>
      <c r="H22" s="74">
        <f>MAX(H15:H21)</f>
        <v>0</v>
      </c>
      <c r="I22" s="18"/>
      <c r="J22" s="74" t="s">
        <v>57</v>
      </c>
      <c r="K22" s="18"/>
      <c r="L22" s="74">
        <f>SUM(L16:L21)</f>
        <v>0</v>
      </c>
      <c r="M22" s="74">
        <f>SUM(M16:M21)</f>
        <v>0</v>
      </c>
      <c r="N22" s="74">
        <f>SUM(N16:N21)</f>
        <v>0</v>
      </c>
      <c r="O22" s="75" t="e">
        <f>M22/N22</f>
        <v>#DIV/0!</v>
      </c>
      <c r="P22" s="74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58</v>
      </c>
      <c r="D25" s="76">
        <f>SUM(D13,D22)</f>
        <v>6</v>
      </c>
      <c r="E25" s="76">
        <f>SUM(E13,E22)</f>
        <v>900</v>
      </c>
      <c r="F25" s="76">
        <f>SUM(F13,F22)</f>
        <v>33</v>
      </c>
      <c r="G25" s="77">
        <f>E25/F25</f>
        <v>27.272727272727273</v>
      </c>
      <c r="H25" s="76">
        <f>MAX(H13,H22)</f>
        <v>141</v>
      </c>
      <c r="I25" s="18"/>
      <c r="J25" s="18"/>
      <c r="K25" s="18"/>
      <c r="L25" s="76">
        <f>SUM(L13,L22)</f>
        <v>0</v>
      </c>
      <c r="M25" s="76">
        <f>SUM(M13,M22)</f>
        <v>42</v>
      </c>
      <c r="N25" s="76">
        <f>SUM(N13,N22)</f>
        <v>13</v>
      </c>
      <c r="O25" s="77">
        <f>M25/N25</f>
        <v>3.230769230769231</v>
      </c>
      <c r="P25" s="76">
        <f>MAX(P13,P22)</f>
        <v>13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32" spans="2:6" ht="23.25">
      <c r="B32" s="71">
        <v>4231</v>
      </c>
      <c r="C32" s="71" t="s">
        <v>59</v>
      </c>
      <c r="D32" s="71"/>
      <c r="E32" s="72"/>
      <c r="F32" s="72"/>
    </row>
    <row r="34" spans="2:9" ht="15">
      <c r="B34" s="18"/>
      <c r="C34" s="18" t="s">
        <v>8</v>
      </c>
      <c r="D34" s="18">
        <v>0</v>
      </c>
      <c r="E34" s="18">
        <v>85</v>
      </c>
      <c r="F34" s="18">
        <v>32</v>
      </c>
      <c r="G34" s="73">
        <f>E34/F34</f>
        <v>2.65625</v>
      </c>
      <c r="H34" s="18">
        <v>14</v>
      </c>
      <c r="I34" t="s">
        <v>61</v>
      </c>
    </row>
    <row r="35" spans="2:9" ht="15">
      <c r="B35" s="18"/>
      <c r="C35" s="18" t="s">
        <v>39</v>
      </c>
      <c r="D35" s="18">
        <v>0</v>
      </c>
      <c r="E35" s="18">
        <v>63</v>
      </c>
      <c r="F35" s="18">
        <v>13</v>
      </c>
      <c r="G35" s="73">
        <f>E35/F35</f>
        <v>4.846153846153846</v>
      </c>
      <c r="H35" s="18">
        <v>36</v>
      </c>
      <c r="I35" t="s">
        <v>61</v>
      </c>
    </row>
  </sheetData>
  <sheetProtection/>
  <mergeCells count="1">
    <mergeCell ref="B3:P3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6"/>
  <sheetViews>
    <sheetView zoomScalePageLayoutView="0" workbookViewId="0" topLeftCell="A4">
      <selection activeCell="P11" sqref="P11"/>
    </sheetView>
  </sheetViews>
  <sheetFormatPr defaultColWidth="9.140625" defaultRowHeight="15"/>
  <cols>
    <col min="1" max="1" width="3.71093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spans="1:16" ht="46.5">
      <c r="A3" s="83" t="s">
        <v>60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5" spans="2:14" ht="23.25">
      <c r="B5" s="71">
        <v>9440</v>
      </c>
      <c r="C5" s="71" t="s">
        <v>17</v>
      </c>
      <c r="D5" s="70"/>
      <c r="J5" s="71">
        <v>8688</v>
      </c>
      <c r="K5" s="71" t="s">
        <v>19</v>
      </c>
      <c r="L5" s="71"/>
      <c r="M5" s="72"/>
      <c r="N5" s="72"/>
    </row>
    <row r="7" spans="3:17" ht="15">
      <c r="C7" t="s">
        <v>8</v>
      </c>
      <c r="D7" s="18">
        <v>2</v>
      </c>
      <c r="E7" s="18">
        <v>120</v>
      </c>
      <c r="F7" s="18">
        <v>17</v>
      </c>
      <c r="G7" s="73">
        <f>E7/F7</f>
        <v>7.0588235294117645</v>
      </c>
      <c r="H7" s="18">
        <v>40</v>
      </c>
      <c r="I7" s="18" t="s">
        <v>61</v>
      </c>
      <c r="J7" s="18"/>
      <c r="K7" s="18" t="s">
        <v>8</v>
      </c>
      <c r="L7" s="18">
        <v>2</v>
      </c>
      <c r="M7" s="18">
        <v>120</v>
      </c>
      <c r="N7" s="18">
        <v>15</v>
      </c>
      <c r="O7" s="73">
        <f>M7/N7</f>
        <v>8</v>
      </c>
      <c r="P7" s="18">
        <v>24</v>
      </c>
      <c r="Q7" t="s">
        <v>62</v>
      </c>
    </row>
    <row r="8" spans="3:17" ht="15">
      <c r="C8" t="s">
        <v>39</v>
      </c>
      <c r="D8" s="18">
        <v>0</v>
      </c>
      <c r="E8" s="18">
        <v>71</v>
      </c>
      <c r="F8" s="18">
        <v>11</v>
      </c>
      <c r="G8" s="73">
        <f>E8/F8</f>
        <v>6.454545454545454</v>
      </c>
      <c r="H8" s="18">
        <v>23</v>
      </c>
      <c r="I8" s="18" t="s">
        <v>61</v>
      </c>
      <c r="J8" s="18"/>
      <c r="K8" s="18" t="s">
        <v>39</v>
      </c>
      <c r="L8" s="18">
        <v>2</v>
      </c>
      <c r="M8" s="18">
        <v>120</v>
      </c>
      <c r="N8" s="18">
        <v>13</v>
      </c>
      <c r="O8" s="73">
        <f>M8/N8</f>
        <v>9.23076923076923</v>
      </c>
      <c r="P8" s="18">
        <v>36</v>
      </c>
      <c r="Q8" t="s">
        <v>62</v>
      </c>
    </row>
    <row r="9" spans="3:17" ht="15">
      <c r="C9" t="s">
        <v>40</v>
      </c>
      <c r="D9" s="18">
        <v>1</v>
      </c>
      <c r="E9" s="18">
        <v>120</v>
      </c>
      <c r="F9" s="18">
        <v>6</v>
      </c>
      <c r="G9" s="73">
        <f>E9/F9</f>
        <v>20</v>
      </c>
      <c r="H9" s="18">
        <v>54</v>
      </c>
      <c r="I9" s="18" t="s">
        <v>63</v>
      </c>
      <c r="J9" s="18"/>
      <c r="K9" s="18" t="s">
        <v>40</v>
      </c>
      <c r="L9" s="18">
        <v>0</v>
      </c>
      <c r="M9" s="18">
        <v>118</v>
      </c>
      <c r="N9" s="18">
        <v>12</v>
      </c>
      <c r="O9" s="73">
        <f>M9/N9</f>
        <v>9.833333333333334</v>
      </c>
      <c r="P9" s="18">
        <v>56</v>
      </c>
      <c r="Q9" t="s">
        <v>62</v>
      </c>
    </row>
    <row r="10" spans="3:16" ht="15">
      <c r="C10" t="s">
        <v>41</v>
      </c>
      <c r="D10" s="18"/>
      <c r="E10" s="18"/>
      <c r="F10" s="18"/>
      <c r="G10" s="18"/>
      <c r="H10" s="18"/>
      <c r="I10" s="18"/>
      <c r="J10" s="18"/>
      <c r="K10" s="18" t="s">
        <v>41</v>
      </c>
      <c r="L10" s="18"/>
      <c r="M10" s="18"/>
      <c r="N10" s="18"/>
      <c r="O10" s="18"/>
      <c r="P10" s="18"/>
    </row>
    <row r="11" spans="3:16" ht="15">
      <c r="C11" t="s">
        <v>42</v>
      </c>
      <c r="D11" s="18"/>
      <c r="E11" s="18"/>
      <c r="F11" s="18"/>
      <c r="G11" s="18"/>
      <c r="H11" s="18"/>
      <c r="I11" s="18"/>
      <c r="J11" s="18"/>
      <c r="K11" s="18" t="s">
        <v>42</v>
      </c>
      <c r="L11" s="18"/>
      <c r="M11" s="18"/>
      <c r="N11" s="18"/>
      <c r="O11" s="18"/>
      <c r="P11" s="18"/>
    </row>
    <row r="12" spans="3:16" ht="15">
      <c r="C12" t="s">
        <v>43</v>
      </c>
      <c r="D12" s="18"/>
      <c r="E12" s="18"/>
      <c r="F12" s="18"/>
      <c r="G12" s="18"/>
      <c r="H12" s="18"/>
      <c r="I12" s="18"/>
      <c r="J12" s="18"/>
      <c r="K12" s="18" t="s">
        <v>43</v>
      </c>
      <c r="L12" s="18"/>
      <c r="M12" s="18"/>
      <c r="N12" s="18"/>
      <c r="O12" s="18"/>
      <c r="P12" s="18"/>
    </row>
    <row r="13" spans="2:16" ht="15">
      <c r="B13" s="66" t="s">
        <v>56</v>
      </c>
      <c r="D13" s="74">
        <f>SUM(D7:D12)</f>
        <v>3</v>
      </c>
      <c r="E13" s="74">
        <f>SUM(E7:E12)</f>
        <v>311</v>
      </c>
      <c r="F13" s="74">
        <f>SUM(F7:F12)</f>
        <v>34</v>
      </c>
      <c r="G13" s="75">
        <f>E13/F13</f>
        <v>9.147058823529411</v>
      </c>
      <c r="H13" s="74">
        <f>MAX(H7:H12)</f>
        <v>54</v>
      </c>
      <c r="I13" s="18"/>
      <c r="J13" s="74" t="s">
        <v>56</v>
      </c>
      <c r="K13" s="18"/>
      <c r="L13" s="74">
        <f>SUM(L7:L12)</f>
        <v>4</v>
      </c>
      <c r="M13" s="74">
        <f>SUM(M7:M12)</f>
        <v>358</v>
      </c>
      <c r="N13" s="74">
        <f>SUM(N7:N12)</f>
        <v>40</v>
      </c>
      <c r="O13" s="75">
        <f>M13/N13</f>
        <v>8.95</v>
      </c>
      <c r="P13" s="74">
        <f>MAX(P7:P12)</f>
        <v>56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44</v>
      </c>
      <c r="D15" s="18"/>
      <c r="E15" s="18"/>
      <c r="F15" s="18"/>
      <c r="G15" s="18"/>
      <c r="H15" s="18"/>
      <c r="I15" s="18"/>
      <c r="J15" s="18"/>
      <c r="K15" s="18" t="s">
        <v>44</v>
      </c>
      <c r="L15" s="18"/>
      <c r="M15" s="18"/>
      <c r="N15" s="18"/>
      <c r="O15" s="18"/>
      <c r="P15" s="18"/>
    </row>
    <row r="16" spans="3:16" ht="15">
      <c r="C16" t="s">
        <v>45</v>
      </c>
      <c r="D16" s="18"/>
      <c r="E16" s="18"/>
      <c r="F16" s="18"/>
      <c r="G16" s="18"/>
      <c r="H16" s="18"/>
      <c r="I16" s="18"/>
      <c r="J16" s="18"/>
      <c r="K16" s="18" t="s">
        <v>45</v>
      </c>
      <c r="L16" s="18"/>
      <c r="M16" s="18"/>
      <c r="N16" s="18"/>
      <c r="O16" s="18"/>
      <c r="P16" s="18"/>
    </row>
    <row r="17" spans="3:16" ht="15">
      <c r="C17" t="s">
        <v>46</v>
      </c>
      <c r="D17" s="18"/>
      <c r="E17" s="18"/>
      <c r="F17" s="18"/>
      <c r="G17" s="18"/>
      <c r="H17" s="18"/>
      <c r="I17" s="18"/>
      <c r="J17" s="18"/>
      <c r="K17" s="18" t="s">
        <v>46</v>
      </c>
      <c r="L17" s="18"/>
      <c r="M17" s="18"/>
      <c r="N17" s="18"/>
      <c r="O17" s="18"/>
      <c r="P17" s="18"/>
    </row>
    <row r="18" spans="3:16" ht="15">
      <c r="C18" t="s">
        <v>47</v>
      </c>
      <c r="D18" s="18"/>
      <c r="E18" s="18"/>
      <c r="F18" s="18"/>
      <c r="G18" s="18"/>
      <c r="H18" s="18"/>
      <c r="I18" s="18"/>
      <c r="J18" s="18"/>
      <c r="K18" s="18" t="s">
        <v>47</v>
      </c>
      <c r="L18" s="18"/>
      <c r="M18" s="18"/>
      <c r="N18" s="18"/>
      <c r="O18" s="18"/>
      <c r="P18" s="18"/>
    </row>
    <row r="19" spans="3:16" ht="15">
      <c r="C19" t="s">
        <v>48</v>
      </c>
      <c r="D19" s="18"/>
      <c r="E19" s="18"/>
      <c r="F19" s="18"/>
      <c r="G19" s="18"/>
      <c r="H19" s="18"/>
      <c r="I19" s="18"/>
      <c r="J19" s="18"/>
      <c r="K19" s="18" t="s">
        <v>48</v>
      </c>
      <c r="L19" s="18"/>
      <c r="M19" s="18"/>
      <c r="N19" s="18"/>
      <c r="O19" s="18"/>
      <c r="P19" s="18"/>
    </row>
    <row r="20" spans="3:16" ht="15">
      <c r="C20" t="s">
        <v>49</v>
      </c>
      <c r="D20" s="18"/>
      <c r="E20" s="18"/>
      <c r="F20" s="18"/>
      <c r="G20" s="18"/>
      <c r="H20" s="18"/>
      <c r="I20" s="18"/>
      <c r="J20" s="18"/>
      <c r="K20" s="18" t="s">
        <v>49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6" t="s">
        <v>57</v>
      </c>
      <c r="D22" s="74">
        <f>SUM(D16:D21)</f>
        <v>0</v>
      </c>
      <c r="E22" s="74">
        <f>SUM(E16:E21)</f>
        <v>0</v>
      </c>
      <c r="F22" s="74">
        <f>SUM(F16:F21)</f>
        <v>0</v>
      </c>
      <c r="G22" s="75" t="e">
        <f>E22/F22</f>
        <v>#DIV/0!</v>
      </c>
      <c r="H22" s="74">
        <f>MAX(H15:H21)</f>
        <v>0</v>
      </c>
      <c r="I22" s="18"/>
      <c r="J22" s="74" t="s">
        <v>57</v>
      </c>
      <c r="K22" s="18"/>
      <c r="L22" s="74">
        <f>SUM(L16:L21)</f>
        <v>0</v>
      </c>
      <c r="M22" s="74">
        <f>SUM(M16:M21)</f>
        <v>0</v>
      </c>
      <c r="N22" s="74">
        <f>SUM(N16:N21)</f>
        <v>0</v>
      </c>
      <c r="O22" s="75" t="e">
        <f>M22/N22</f>
        <v>#DIV/0!</v>
      </c>
      <c r="P22" s="74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58</v>
      </c>
      <c r="D25" s="76">
        <f>SUM(D13,D22)</f>
        <v>3</v>
      </c>
      <c r="E25" s="76">
        <f>SUM(E13,E22)</f>
        <v>311</v>
      </c>
      <c r="F25" s="76">
        <f>SUM(F13,F22)</f>
        <v>34</v>
      </c>
      <c r="G25" s="77">
        <f>E25/F25</f>
        <v>9.147058823529411</v>
      </c>
      <c r="H25" s="76">
        <f>MAX(H13,H22)</f>
        <v>54</v>
      </c>
      <c r="I25" s="18"/>
      <c r="J25" s="18"/>
      <c r="K25" s="18"/>
      <c r="L25" s="76">
        <f>SUM(L13,L22)</f>
        <v>4</v>
      </c>
      <c r="M25" s="76">
        <f>SUM(M13,M22)</f>
        <v>358</v>
      </c>
      <c r="N25" s="76">
        <f>SUM(N13,N22)</f>
        <v>40</v>
      </c>
      <c r="O25" s="77">
        <f>M25/N25</f>
        <v>8.95</v>
      </c>
      <c r="P25" s="76">
        <f>MAX(P13,P22)</f>
        <v>56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</sheetData>
  <sheetProtection/>
  <mergeCells count="1">
    <mergeCell ref="A3:P3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26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4.0039062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ht="15">
      <c r="B3" s="20" t="s">
        <v>55</v>
      </c>
    </row>
    <row r="5" spans="2:14" ht="23.25">
      <c r="B5" s="71">
        <v>3807</v>
      </c>
      <c r="C5" s="71" t="s">
        <v>18</v>
      </c>
      <c r="D5" s="70"/>
      <c r="J5" s="71">
        <v>7308</v>
      </c>
      <c r="K5" s="71" t="s">
        <v>20</v>
      </c>
      <c r="L5" s="71"/>
      <c r="M5" s="72"/>
      <c r="N5" s="72"/>
    </row>
    <row r="7" spans="3:17" ht="15">
      <c r="C7" t="s">
        <v>8</v>
      </c>
      <c r="D7" s="18">
        <v>0</v>
      </c>
      <c r="E7" s="18">
        <v>111</v>
      </c>
      <c r="F7" s="18">
        <v>17</v>
      </c>
      <c r="G7" s="73">
        <f>E7/F7</f>
        <v>6.529411764705882</v>
      </c>
      <c r="H7" s="18">
        <v>36</v>
      </c>
      <c r="I7" s="18" t="s">
        <v>61</v>
      </c>
      <c r="J7" s="18"/>
      <c r="K7" s="18" t="s">
        <v>8</v>
      </c>
      <c r="L7" s="18">
        <v>0</v>
      </c>
      <c r="M7" s="18">
        <v>82</v>
      </c>
      <c r="N7" s="18">
        <v>15</v>
      </c>
      <c r="O7" s="73">
        <f>M7/N7</f>
        <v>5.466666666666667</v>
      </c>
      <c r="P7" s="18">
        <v>38</v>
      </c>
      <c r="Q7" t="s">
        <v>62</v>
      </c>
    </row>
    <row r="8" spans="3:17" ht="15">
      <c r="C8" t="s">
        <v>39</v>
      </c>
      <c r="D8" s="18">
        <v>0</v>
      </c>
      <c r="E8" s="18">
        <v>94</v>
      </c>
      <c r="F8" s="18">
        <v>8</v>
      </c>
      <c r="G8" s="73">
        <f>E8/F8</f>
        <v>11.75</v>
      </c>
      <c r="H8" s="18">
        <v>54</v>
      </c>
      <c r="I8" s="18" t="s">
        <v>62</v>
      </c>
      <c r="J8" s="18"/>
      <c r="K8" s="18" t="s">
        <v>39</v>
      </c>
      <c r="L8" s="18">
        <v>0</v>
      </c>
      <c r="M8" s="18">
        <v>65</v>
      </c>
      <c r="N8" s="18">
        <v>23</v>
      </c>
      <c r="O8" s="73">
        <f>M8/N8</f>
        <v>2.8260869565217392</v>
      </c>
      <c r="P8" s="18">
        <v>11</v>
      </c>
      <c r="Q8" t="s">
        <v>61</v>
      </c>
    </row>
    <row r="9" spans="3:17" ht="15">
      <c r="C9" t="s">
        <v>40</v>
      </c>
      <c r="D9" s="18">
        <v>0</v>
      </c>
      <c r="E9" s="18">
        <v>57</v>
      </c>
      <c r="F9" s="18">
        <v>8</v>
      </c>
      <c r="G9" s="73">
        <f>E9/F9</f>
        <v>7.125</v>
      </c>
      <c r="H9" s="18">
        <v>18</v>
      </c>
      <c r="I9" s="18" t="s">
        <v>61</v>
      </c>
      <c r="J9" s="18"/>
      <c r="K9" s="18" t="s">
        <v>40</v>
      </c>
      <c r="L9" s="18">
        <v>2</v>
      </c>
      <c r="M9" s="18">
        <v>90</v>
      </c>
      <c r="N9" s="18">
        <v>13</v>
      </c>
      <c r="O9" s="73">
        <f>M9/N9</f>
        <v>6.923076923076923</v>
      </c>
      <c r="P9" s="18">
        <v>34</v>
      </c>
      <c r="Q9" t="s">
        <v>62</v>
      </c>
    </row>
    <row r="10" spans="3:16" ht="15">
      <c r="C10" t="s">
        <v>41</v>
      </c>
      <c r="D10" s="18"/>
      <c r="E10" s="18"/>
      <c r="F10" s="18"/>
      <c r="G10" s="18"/>
      <c r="H10" s="18"/>
      <c r="I10" s="18"/>
      <c r="J10" s="18"/>
      <c r="K10" s="18" t="s">
        <v>41</v>
      </c>
      <c r="L10" s="18"/>
      <c r="M10" s="18"/>
      <c r="N10" s="18"/>
      <c r="O10" s="18"/>
      <c r="P10" s="18"/>
    </row>
    <row r="11" spans="3:16" ht="15">
      <c r="C11" t="s">
        <v>42</v>
      </c>
      <c r="D11" s="18"/>
      <c r="E11" s="18"/>
      <c r="F11" s="18"/>
      <c r="G11" s="18"/>
      <c r="H11" s="18"/>
      <c r="I11" s="18"/>
      <c r="J11" s="18"/>
      <c r="K11" s="18" t="s">
        <v>42</v>
      </c>
      <c r="L11" s="18"/>
      <c r="M11" s="18"/>
      <c r="N11" s="18"/>
      <c r="O11" s="18"/>
      <c r="P11" s="18"/>
    </row>
    <row r="12" spans="3:16" ht="15">
      <c r="C12" t="s">
        <v>43</v>
      </c>
      <c r="D12" s="18"/>
      <c r="E12" s="18"/>
      <c r="F12" s="18"/>
      <c r="G12" s="18"/>
      <c r="H12" s="18"/>
      <c r="I12" s="18"/>
      <c r="J12" s="18"/>
      <c r="K12" s="18" t="s">
        <v>43</v>
      </c>
      <c r="L12" s="18"/>
      <c r="M12" s="18"/>
      <c r="N12" s="18"/>
      <c r="O12" s="18"/>
      <c r="P12" s="18"/>
    </row>
    <row r="13" spans="2:16" ht="15">
      <c r="B13" s="66" t="s">
        <v>56</v>
      </c>
      <c r="D13" s="74">
        <f>SUM(D7:D12)</f>
        <v>0</v>
      </c>
      <c r="E13" s="74">
        <f>SUM(E7:E12)</f>
        <v>262</v>
      </c>
      <c r="F13" s="74">
        <f>SUM(F7:F12)</f>
        <v>33</v>
      </c>
      <c r="G13" s="75">
        <f>E13/F13</f>
        <v>7.9393939393939394</v>
      </c>
      <c r="H13" s="74">
        <f>MAX(H7:H12)</f>
        <v>54</v>
      </c>
      <c r="I13" s="18"/>
      <c r="J13" s="74" t="s">
        <v>56</v>
      </c>
      <c r="K13" s="18"/>
      <c r="L13" s="74">
        <f>SUM(L7:L12)</f>
        <v>2</v>
      </c>
      <c r="M13" s="74">
        <f>SUM(M7:M12)</f>
        <v>237</v>
      </c>
      <c r="N13" s="74">
        <f>SUM(N7:N12)</f>
        <v>51</v>
      </c>
      <c r="O13" s="75">
        <f>M13/N13</f>
        <v>4.647058823529412</v>
      </c>
      <c r="P13" s="74">
        <f>MAX(P7:P12)</f>
        <v>38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44</v>
      </c>
      <c r="D15" s="18"/>
      <c r="E15" s="18"/>
      <c r="F15" s="18"/>
      <c r="G15" s="18"/>
      <c r="H15" s="18"/>
      <c r="I15" s="18"/>
      <c r="J15" s="18"/>
      <c r="K15" s="18" t="s">
        <v>44</v>
      </c>
      <c r="L15" s="18"/>
      <c r="M15" s="18"/>
      <c r="N15" s="18"/>
      <c r="O15" s="18"/>
      <c r="P15" s="18"/>
    </row>
    <row r="16" spans="3:16" ht="15">
      <c r="C16" t="s">
        <v>45</v>
      </c>
      <c r="D16" s="18"/>
      <c r="E16" s="18"/>
      <c r="F16" s="18"/>
      <c r="G16" s="18"/>
      <c r="H16" s="18"/>
      <c r="I16" s="18"/>
      <c r="J16" s="18"/>
      <c r="K16" s="18" t="s">
        <v>45</v>
      </c>
      <c r="L16" s="18"/>
      <c r="M16" s="18"/>
      <c r="N16" s="18"/>
      <c r="O16" s="18"/>
      <c r="P16" s="18"/>
    </row>
    <row r="17" spans="3:16" ht="15">
      <c r="C17" t="s">
        <v>46</v>
      </c>
      <c r="D17" s="18"/>
      <c r="E17" s="18"/>
      <c r="F17" s="18"/>
      <c r="G17" s="18"/>
      <c r="H17" s="18"/>
      <c r="I17" s="18"/>
      <c r="J17" s="18"/>
      <c r="K17" s="18" t="s">
        <v>46</v>
      </c>
      <c r="L17" s="18"/>
      <c r="M17" s="18"/>
      <c r="N17" s="18"/>
      <c r="O17" s="18"/>
      <c r="P17" s="18"/>
    </row>
    <row r="18" spans="3:16" ht="15">
      <c r="C18" t="s">
        <v>47</v>
      </c>
      <c r="D18" s="18"/>
      <c r="E18" s="18"/>
      <c r="F18" s="18"/>
      <c r="G18" s="18"/>
      <c r="H18" s="18"/>
      <c r="I18" s="18"/>
      <c r="J18" s="18"/>
      <c r="K18" s="18" t="s">
        <v>47</v>
      </c>
      <c r="L18" s="18"/>
      <c r="M18" s="18"/>
      <c r="N18" s="18"/>
      <c r="O18" s="18"/>
      <c r="P18" s="18"/>
    </row>
    <row r="19" spans="3:16" ht="15">
      <c r="C19" t="s">
        <v>48</v>
      </c>
      <c r="D19" s="18"/>
      <c r="E19" s="18"/>
      <c r="F19" s="18"/>
      <c r="G19" s="18"/>
      <c r="H19" s="18"/>
      <c r="I19" s="18"/>
      <c r="J19" s="18"/>
      <c r="K19" s="18" t="s">
        <v>48</v>
      </c>
      <c r="L19" s="18"/>
      <c r="M19" s="18"/>
      <c r="N19" s="18"/>
      <c r="O19" s="18"/>
      <c r="P19" s="18"/>
    </row>
    <row r="20" spans="3:16" ht="15">
      <c r="C20" t="s">
        <v>49</v>
      </c>
      <c r="D20" s="18"/>
      <c r="E20" s="18"/>
      <c r="F20" s="18"/>
      <c r="G20" s="18"/>
      <c r="H20" s="18"/>
      <c r="I20" s="18"/>
      <c r="J20" s="18"/>
      <c r="K20" s="18" t="s">
        <v>49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6" t="s">
        <v>57</v>
      </c>
      <c r="D22" s="74">
        <f>SUM(D16:D21)</f>
        <v>0</v>
      </c>
      <c r="E22" s="74">
        <f>SUM(E16:E21)</f>
        <v>0</v>
      </c>
      <c r="F22" s="74">
        <f>SUM(F16:F21)</f>
        <v>0</v>
      </c>
      <c r="G22" s="75" t="e">
        <f>E22/F22</f>
        <v>#DIV/0!</v>
      </c>
      <c r="H22" s="74">
        <f>MAX(H15:H21)</f>
        <v>0</v>
      </c>
      <c r="I22" s="18"/>
      <c r="J22" s="74" t="s">
        <v>57</v>
      </c>
      <c r="K22" s="18"/>
      <c r="L22" s="74">
        <f>SUM(L16:L21)</f>
        <v>0</v>
      </c>
      <c r="M22" s="74">
        <f>SUM(M16:M21)</f>
        <v>0</v>
      </c>
      <c r="N22" s="74">
        <f>SUM(N16:N21)</f>
        <v>0</v>
      </c>
      <c r="O22" s="75" t="e">
        <f>M22/N22</f>
        <v>#DIV/0!</v>
      </c>
      <c r="P22" s="74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58</v>
      </c>
      <c r="D25" s="76">
        <f>SUM(D13,D22)</f>
        <v>0</v>
      </c>
      <c r="E25" s="76">
        <f>SUM(E13,E22)</f>
        <v>262</v>
      </c>
      <c r="F25" s="76">
        <f>SUM(F13,F22)</f>
        <v>33</v>
      </c>
      <c r="G25" s="77">
        <f>E25/F25</f>
        <v>7.9393939393939394</v>
      </c>
      <c r="H25" s="76">
        <f>MAX(H13,H22)</f>
        <v>54</v>
      </c>
      <c r="I25" s="18"/>
      <c r="J25" s="18"/>
      <c r="K25" s="18"/>
      <c r="L25" s="76">
        <f>SUM(L13,L22)</f>
        <v>2</v>
      </c>
      <c r="M25" s="76">
        <f>SUM(M13,M22)</f>
        <v>237</v>
      </c>
      <c r="N25" s="76">
        <f>SUM(N13,N22)</f>
        <v>51</v>
      </c>
      <c r="O25" s="77">
        <f>M25/N25</f>
        <v>4.647058823529412</v>
      </c>
      <c r="P25" s="76">
        <f>MAX(P13,P22)</f>
        <v>38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Swc3t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Kurt Flamée</cp:lastModifiedBy>
  <cp:lastPrinted>2016-10-12T07:12:26Z</cp:lastPrinted>
  <dcterms:created xsi:type="dcterms:W3CDTF">2009-08-10T08:08:56Z</dcterms:created>
  <dcterms:modified xsi:type="dcterms:W3CDTF">2016-11-11T17:25:38Z</dcterms:modified>
  <cp:category/>
  <cp:version/>
  <cp:contentType/>
  <cp:contentStatus/>
</cp:coreProperties>
</file>